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zh\Documents\Documents\Organizacija in Management\"/>
    </mc:Choice>
  </mc:AlternateContent>
  <xr:revisionPtr revIDLastSave="0" documentId="13_ncr:1_{D3F6B650-F064-4AC3-A513-8E1B42F767A6}" xr6:coauthVersionLast="47" xr6:coauthVersionMax="47" xr10:uidLastSave="{00000000-0000-0000-0000-000000000000}"/>
  <bookViews>
    <workbookView xWindow="14303" yWindow="-98" windowWidth="19394" windowHeight="10276" activeTab="4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  <sheet name="Izračun 2025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5" l="1"/>
  <c r="I35" i="5"/>
  <c r="J35" i="5"/>
  <c r="K35" i="5"/>
  <c r="H35" i="5"/>
  <c r="I32" i="5"/>
  <c r="J32" i="5"/>
  <c r="K32" i="5"/>
  <c r="H32" i="5"/>
  <c r="I34" i="5"/>
  <c r="J34" i="5"/>
  <c r="K34" i="5"/>
  <c r="H34" i="5"/>
  <c r="I31" i="5"/>
  <c r="J31" i="5"/>
  <c r="K31" i="5"/>
  <c r="H31" i="5"/>
  <c r="I30" i="5"/>
  <c r="J30" i="5"/>
  <c r="K30" i="5"/>
  <c r="H30" i="5"/>
  <c r="I29" i="5"/>
  <c r="J29" i="5"/>
  <c r="K29" i="5"/>
  <c r="H29" i="5"/>
  <c r="H20" i="5"/>
  <c r="I20" i="5"/>
  <c r="J20" i="5"/>
  <c r="K20" i="5"/>
  <c r="H21" i="5"/>
  <c r="I21" i="5"/>
  <c r="J21" i="5"/>
  <c r="K21" i="5"/>
  <c r="H22" i="5"/>
  <c r="I22" i="5"/>
  <c r="J22" i="5"/>
  <c r="K22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G20" i="5"/>
  <c r="G21" i="5"/>
  <c r="G22" i="5"/>
  <c r="G23" i="5"/>
  <c r="G24" i="5"/>
  <c r="G25" i="5"/>
  <c r="G26" i="5"/>
  <c r="G27" i="5"/>
  <c r="G28" i="5"/>
  <c r="G19" i="5"/>
  <c r="K19" i="5"/>
  <c r="I19" i="5"/>
  <c r="J19" i="5"/>
  <c r="H19" i="5"/>
  <c r="C14" i="5"/>
  <c r="C15" i="5"/>
  <c r="C16" i="5"/>
  <c r="C13" i="5"/>
  <c r="I10" i="5"/>
  <c r="J10" i="5"/>
  <c r="L10" i="5"/>
  <c r="L12" i="5"/>
  <c r="C5" i="5"/>
  <c r="C6" i="5"/>
  <c r="C7" i="5"/>
  <c r="C8" i="5"/>
  <c r="I24" i="4"/>
  <c r="H24" i="4"/>
  <c r="G24" i="4"/>
  <c r="G23" i="4"/>
  <c r="H23" i="4"/>
  <c r="I23" i="4"/>
  <c r="I22" i="4"/>
  <c r="H22" i="4"/>
  <c r="G2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I12" i="4"/>
  <c r="H12" i="4"/>
  <c r="G12" i="4"/>
  <c r="F14" i="4"/>
  <c r="F15" i="4"/>
  <c r="F16" i="4"/>
  <c r="F17" i="4"/>
  <c r="F18" i="4"/>
  <c r="F19" i="4"/>
  <c r="F20" i="4"/>
  <c r="F21" i="4"/>
  <c r="F13" i="4"/>
  <c r="F12" i="4"/>
  <c r="D8" i="4"/>
  <c r="C13" i="4"/>
  <c r="D9" i="4"/>
  <c r="D13" i="4"/>
  <c r="D10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E12" i="4"/>
  <c r="D12" i="4"/>
  <c r="C12" i="4"/>
  <c r="D4" i="4"/>
  <c r="D6" i="4"/>
  <c r="H15" i="3"/>
  <c r="O78" i="3"/>
  <c r="Q78" i="3"/>
  <c r="N79" i="3"/>
  <c r="L79" i="3"/>
  <c r="E80" i="3"/>
  <c r="F80" i="3"/>
  <c r="N30" i="3"/>
  <c r="F91" i="3"/>
  <c r="E91" i="3"/>
  <c r="D91" i="3"/>
  <c r="M82" i="3"/>
  <c r="L82" i="3"/>
  <c r="K82" i="3"/>
  <c r="O30" i="3"/>
  <c r="N73" i="3"/>
  <c r="N74" i="3"/>
  <c r="N75" i="3"/>
  <c r="F31" i="3"/>
  <c r="H31" i="3"/>
  <c r="H72" i="3"/>
  <c r="L72" i="3"/>
  <c r="N72" i="3"/>
  <c r="M75" i="3"/>
  <c r="M74" i="3"/>
  <c r="M73" i="3"/>
  <c r="M72" i="3"/>
  <c r="L73" i="3"/>
  <c r="L74" i="3"/>
  <c r="L75" i="3"/>
  <c r="K75" i="3"/>
  <c r="K74" i="3"/>
  <c r="K73" i="3"/>
  <c r="K72" i="3"/>
  <c r="G31" i="3"/>
  <c r="H78" i="3"/>
  <c r="H77" i="3"/>
  <c r="H75" i="3"/>
  <c r="H74" i="3"/>
  <c r="H73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F70" i="3"/>
  <c r="H70" i="3"/>
  <c r="F69" i="3"/>
  <c r="H69" i="3"/>
  <c r="F68" i="3"/>
  <c r="H68" i="3"/>
  <c r="F67" i="3"/>
  <c r="H67" i="3"/>
  <c r="F66" i="3"/>
  <c r="H66" i="3"/>
  <c r="F65" i="3"/>
  <c r="H65" i="3"/>
  <c r="F64" i="3"/>
  <c r="H64" i="3"/>
  <c r="F63" i="3"/>
  <c r="H63" i="3"/>
  <c r="F62" i="3"/>
  <c r="H62" i="3"/>
  <c r="F61" i="3"/>
  <c r="H61" i="3"/>
  <c r="F60" i="3"/>
  <c r="H60" i="3"/>
  <c r="F59" i="3"/>
  <c r="H59" i="3"/>
  <c r="F58" i="3"/>
  <c r="H58" i="3"/>
  <c r="F57" i="3"/>
  <c r="H57" i="3"/>
  <c r="F56" i="3"/>
  <c r="H56" i="3"/>
  <c r="F55" i="3"/>
  <c r="H55" i="3"/>
  <c r="F54" i="3"/>
  <c r="H54" i="3"/>
  <c r="F53" i="3"/>
  <c r="H53" i="3"/>
  <c r="F52" i="3"/>
  <c r="H52" i="3"/>
  <c r="F51" i="3"/>
  <c r="H51" i="3"/>
  <c r="F50" i="3"/>
  <c r="H50" i="3"/>
  <c r="F49" i="3"/>
  <c r="H49" i="3"/>
  <c r="F48" i="3"/>
  <c r="H48" i="3"/>
  <c r="F47" i="3"/>
  <c r="H47" i="3"/>
  <c r="F46" i="3"/>
  <c r="H46" i="3"/>
  <c r="F45" i="3"/>
  <c r="H45" i="3"/>
  <c r="F44" i="3"/>
  <c r="H44" i="3"/>
  <c r="F43" i="3"/>
  <c r="H43" i="3"/>
  <c r="F42" i="3"/>
  <c r="H42" i="3"/>
  <c r="F41" i="3"/>
  <c r="H41" i="3"/>
  <c r="F40" i="3"/>
  <c r="H40" i="3"/>
  <c r="F39" i="3"/>
  <c r="H39" i="3"/>
  <c r="F35" i="3"/>
  <c r="H35" i="3"/>
  <c r="F36" i="3"/>
  <c r="H36" i="3"/>
  <c r="F37" i="3"/>
  <c r="H37" i="3"/>
  <c r="F38" i="3"/>
  <c r="H38" i="3"/>
  <c r="F32" i="3"/>
  <c r="H32" i="3"/>
  <c r="F33" i="3"/>
  <c r="H33" i="3"/>
  <c r="F34" i="3"/>
  <c r="H34" i="3"/>
  <c r="H28" i="3"/>
  <c r="K28" i="3"/>
  <c r="H24" i="3"/>
  <c r="K24" i="3"/>
  <c r="J15" i="3"/>
  <c r="G8" i="3"/>
  <c r="D8" i="1"/>
  <c r="L47" i="2"/>
  <c r="P47" i="2"/>
  <c r="O47" i="2"/>
  <c r="O37" i="2"/>
  <c r="K47" i="2"/>
  <c r="P37" i="2"/>
  <c r="L37" i="2"/>
  <c r="K37" i="2"/>
  <c r="L26" i="2"/>
  <c r="L17" i="2"/>
  <c r="L18" i="2"/>
  <c r="L19" i="2"/>
  <c r="L20" i="2"/>
  <c r="L21" i="2"/>
  <c r="L22" i="2"/>
  <c r="L23" i="2"/>
  <c r="L24" i="2"/>
  <c r="L25" i="2"/>
  <c r="L16" i="2"/>
  <c r="K26" i="2"/>
  <c r="K17" i="2"/>
  <c r="K18" i="2"/>
  <c r="K19" i="2"/>
  <c r="K20" i="2"/>
  <c r="K21" i="2"/>
  <c r="K22" i="2"/>
  <c r="K23" i="2"/>
  <c r="K24" i="2"/>
  <c r="K25" i="2"/>
  <c r="K16" i="2"/>
  <c r="D17" i="2"/>
  <c r="D16" i="2"/>
  <c r="B13" i="2"/>
  <c r="C3" i="2"/>
  <c r="C4" i="2"/>
  <c r="C5" i="2"/>
  <c r="C6" i="2"/>
  <c r="C7" i="2"/>
  <c r="C2" i="2"/>
  <c r="A18" i="1"/>
  <c r="H8" i="1"/>
  <c r="I8" i="1"/>
  <c r="J8" i="1"/>
  <c r="H7" i="1"/>
  <c r="I7" i="1"/>
  <c r="J7" i="1"/>
  <c r="H6" i="1"/>
  <c r="I6" i="1"/>
  <c r="J6" i="1"/>
  <c r="H5" i="1"/>
  <c r="I5" i="1"/>
  <c r="J5" i="1"/>
  <c r="C8" i="1"/>
  <c r="C9" i="1"/>
  <c r="D9" i="1"/>
  <c r="C10" i="1"/>
  <c r="C11" i="1"/>
  <c r="C12" i="1"/>
  <c r="C13" i="1"/>
  <c r="C14" i="1"/>
  <c r="C15" i="1"/>
  <c r="C16" i="1"/>
  <c r="C17" i="1"/>
  <c r="D15" i="1"/>
  <c r="D11" i="1"/>
  <c r="D10" i="1"/>
  <c r="D12" i="1"/>
  <c r="D13" i="1"/>
  <c r="D14" i="1"/>
  <c r="D16" i="1"/>
  <c r="D17" i="1"/>
  <c r="D18" i="1"/>
  <c r="B24" i="1"/>
</calcChain>
</file>

<file path=xl/sharedStrings.xml><?xml version="1.0" encoding="utf-8"?>
<sst xmlns="http://schemas.openxmlformats.org/spreadsheetml/2006/main" count="82" uniqueCount="64">
  <si>
    <t>Glavnica</t>
  </si>
  <si>
    <t>Obrestna mera</t>
  </si>
  <si>
    <t>Število let</t>
  </si>
  <si>
    <t>Končna vrednost</t>
  </si>
  <si>
    <t>po 10 letih</t>
  </si>
  <si>
    <t xml:space="preserve">1. 700e </t>
  </si>
  <si>
    <t>3. 2.500e</t>
  </si>
  <si>
    <t>4  3.000e</t>
  </si>
  <si>
    <t>5  5.000e</t>
  </si>
  <si>
    <t>5. 10.000e</t>
  </si>
  <si>
    <t>mesečni stroški</t>
  </si>
  <si>
    <t>x12</t>
  </si>
  <si>
    <t>letni stroški</t>
  </si>
  <si>
    <t>2. 1200e</t>
  </si>
  <si>
    <r>
      <t>G</t>
    </r>
    <r>
      <rPr>
        <b/>
        <vertAlign val="subscript"/>
        <sz val="24"/>
        <color rgb="FF000000"/>
        <rFont val="Verdana"/>
        <family val="2"/>
        <charset val="238"/>
      </rPr>
      <t xml:space="preserve">n </t>
    </r>
    <r>
      <rPr>
        <b/>
        <sz val="24"/>
        <color rgb="FF000000"/>
        <rFont val="Verdana"/>
        <family val="2"/>
        <charset val="238"/>
      </rPr>
      <t>= G</t>
    </r>
    <r>
      <rPr>
        <b/>
        <vertAlign val="subscript"/>
        <sz val="24"/>
        <color rgb="FF000000"/>
        <rFont val="Verdana"/>
        <family val="2"/>
        <charset val="238"/>
      </rPr>
      <t>0</t>
    </r>
    <r>
      <rPr>
        <b/>
        <sz val="24"/>
        <color rgb="FF000000"/>
        <rFont val="Verdana"/>
        <family val="2"/>
        <charset val="238"/>
      </rPr>
      <t xml:space="preserve"> * (1 + o)</t>
    </r>
    <r>
      <rPr>
        <b/>
        <vertAlign val="superscript"/>
        <sz val="24"/>
        <color rgb="FF000000"/>
        <rFont val="Verdana"/>
        <family val="2"/>
        <charset val="238"/>
      </rPr>
      <t>n</t>
    </r>
    <r>
      <rPr>
        <b/>
        <sz val="24"/>
        <color rgb="FF000000"/>
        <rFont val="Verdana"/>
        <family val="2"/>
        <charset val="238"/>
      </rPr>
      <t xml:space="preserve"> </t>
    </r>
  </si>
  <si>
    <t>n</t>
  </si>
  <si>
    <t>glavnica</t>
  </si>
  <si>
    <t>dax</t>
  </si>
  <si>
    <t>Gn</t>
  </si>
  <si>
    <t>število let (n)</t>
  </si>
  <si>
    <t>Obrestna mira</t>
  </si>
  <si>
    <t>skupaj po 10 letih</t>
  </si>
  <si>
    <t>x</t>
  </si>
  <si>
    <t>denar ki ga investiramo na začetku leta 1</t>
  </si>
  <si>
    <t>denar ki ga investiramo na začetku leta 2</t>
  </si>
  <si>
    <t>denar ki ga investiramo na začetku leta 3</t>
  </si>
  <si>
    <t>denar ki ga investiramo na začetku leta 4</t>
  </si>
  <si>
    <t>denar ki ga investiramo na začetku leta 5</t>
  </si>
  <si>
    <t>denar ki ga investiramo na začetku leta 6</t>
  </si>
  <si>
    <t>denar ki ga investiramo na začetku leta 7</t>
  </si>
  <si>
    <t>denar ki ga investiramo na začetku leta 8</t>
  </si>
  <si>
    <t>denar ki ga investiramo na začetku leta 9</t>
  </si>
  <si>
    <t>denar ki ga investiramo na začetku leta 10</t>
  </si>
  <si>
    <t>koliko let investiramo (damo denar v sklad…se ga ne dotikamo</t>
  </si>
  <si>
    <t>skupaj denarja po 10 let investiranja</t>
  </si>
  <si>
    <t>10 let za slovenske razmere so sanje</t>
  </si>
  <si>
    <t>20 let simulacije</t>
  </si>
  <si>
    <t>30 let simulacije</t>
  </si>
  <si>
    <t>danes</t>
  </si>
  <si>
    <t>čez 20 let</t>
  </si>
  <si>
    <t>čez 10 let</t>
  </si>
  <si>
    <t>bitcoin</t>
  </si>
  <si>
    <t>obrestni faktor</t>
  </si>
  <si>
    <t>po 20 letih</t>
  </si>
  <si>
    <t>po30 letih</t>
  </si>
  <si>
    <t>mesec</t>
  </si>
  <si>
    <t>leto</t>
  </si>
  <si>
    <t>vrednost premoženje predno sem finančno neodvisen od dela</t>
  </si>
  <si>
    <t>PORABA</t>
  </si>
  <si>
    <t>INVESTICIJE - VARČEVANJE</t>
  </si>
  <si>
    <t>leta investiranja</t>
  </si>
  <si>
    <t>opcija a</t>
  </si>
  <si>
    <t>opcija b</t>
  </si>
  <si>
    <t>opcija c</t>
  </si>
  <si>
    <t>opcija d</t>
  </si>
  <si>
    <t>letne povprečne obresti</t>
  </si>
  <si>
    <t>donos na koncu obdobja</t>
  </si>
  <si>
    <t>investicija na začetku</t>
  </si>
  <si>
    <t>premoženje po 10 letih</t>
  </si>
  <si>
    <t>premoženje po 20 letih</t>
  </si>
  <si>
    <t>premoženje po 30 letih</t>
  </si>
  <si>
    <t>premoženje po 20 letih če investiram 20 let zaporedoma</t>
  </si>
  <si>
    <t>premoženje 40</t>
  </si>
  <si>
    <t>premoženje po 30 letih če investiram 30 let zapored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</si>
</sst>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24"/>
      <color rgb="FF000000"/>
      <name val="Verdana"/>
      <family val="2"/>
      <charset val="238"/>
    </font>
    <font>
      <b/>
      <vertAlign val="subscript"/>
      <sz val="24"/>
      <color rgb="FF000000"/>
      <name val="Verdana"/>
      <family val="2"/>
      <charset val="238"/>
    </font>
    <font>
      <b/>
      <vertAlign val="superscript"/>
      <sz val="24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left" vertical="center" readingOrder="1"/>
    </xf>
    <xf numFmtId="4" fontId="0" fillId="0" borderId="0" xfId="0" applyNumberFormat="1"/>
    <xf numFmtId="4" fontId="0" fillId="2" borderId="0" xfId="0" applyNumberForma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D11" sqref="D11"/>
    </sheetView>
  </sheetViews>
  <sheetFormatPr defaultRowHeight="14.25" x14ac:dyDescent="0.45"/>
  <cols>
    <col min="1" max="1" width="17.33203125" customWidth="1"/>
    <col min="2" max="2" width="14.6640625" bestFit="1" customWidth="1"/>
    <col min="3" max="3" width="12.53125" bestFit="1" customWidth="1"/>
    <col min="4" max="4" width="14.6640625" style="1" bestFit="1" customWidth="1"/>
    <col min="5" max="5" width="13.1328125" bestFit="1" customWidth="1"/>
    <col min="7" max="7" width="12.6640625" customWidth="1"/>
    <col min="8" max="8" width="10.46484375" bestFit="1" customWidth="1"/>
    <col min="9" max="9" width="13.53125" customWidth="1"/>
  </cols>
  <sheetData>
    <row r="1" spans="1:10" x14ac:dyDescent="0.45">
      <c r="B1" t="s">
        <v>0</v>
      </c>
      <c r="C1" s="2">
        <v>10000</v>
      </c>
    </row>
    <row r="2" spans="1:10" x14ac:dyDescent="0.45">
      <c r="B2" t="s">
        <v>1</v>
      </c>
      <c r="C2">
        <v>0.08</v>
      </c>
    </row>
    <row r="3" spans="1:10" x14ac:dyDescent="0.45">
      <c r="B3" t="s">
        <v>2</v>
      </c>
      <c r="C3">
        <v>10</v>
      </c>
      <c r="D3" s="4">
        <v>10</v>
      </c>
      <c r="E3" s="4">
        <v>10</v>
      </c>
      <c r="F3">
        <v>10</v>
      </c>
      <c r="H3">
        <v>20</v>
      </c>
      <c r="I3">
        <v>30</v>
      </c>
      <c r="J3">
        <v>40</v>
      </c>
    </row>
    <row r="4" spans="1:10" x14ac:dyDescent="0.45">
      <c r="C4" s="2"/>
      <c r="G4" t="s">
        <v>4</v>
      </c>
      <c r="H4" t="s">
        <v>4</v>
      </c>
      <c r="I4" t="s">
        <v>4</v>
      </c>
      <c r="J4" t="s">
        <v>4</v>
      </c>
    </row>
    <row r="5" spans="1:10" x14ac:dyDescent="0.45">
      <c r="F5">
        <v>120</v>
      </c>
      <c r="G5">
        <v>1677</v>
      </c>
      <c r="H5" s="2">
        <f>G5*(1+$B$6)^C$3</f>
        <v>3003.251587102367</v>
      </c>
      <c r="I5" s="2">
        <f>H5*(1+$B$6)^D$3</f>
        <v>5378.3661869009466</v>
      </c>
      <c r="J5" s="2">
        <f>I5*(1+$B$6)^E$3</f>
        <v>9631.8346969755366</v>
      </c>
    </row>
    <row r="6" spans="1:10" x14ac:dyDescent="0.45">
      <c r="A6" t="s">
        <v>1</v>
      </c>
      <c r="B6">
        <v>0.06</v>
      </c>
      <c r="F6">
        <v>1800</v>
      </c>
      <c r="G6" s="3">
        <v>25148.956750062749</v>
      </c>
      <c r="H6" s="2">
        <f t="shared" ref="H6:H8" si="0">G6*(1+$B$6)^$C$3</f>
        <v>45037.951266305747</v>
      </c>
      <c r="I6" s="2">
        <f t="shared" ref="I6:J8" si="1">H6*(1+$B$6)^D$3</f>
        <v>80656.111282272992</v>
      </c>
      <c r="J6" s="2">
        <f t="shared" si="1"/>
        <v>144442.81110196272</v>
      </c>
    </row>
    <row r="7" spans="1:10" x14ac:dyDescent="0.45">
      <c r="A7" t="s">
        <v>0</v>
      </c>
      <c r="C7" t="s">
        <v>2</v>
      </c>
      <c r="D7" s="1" t="s">
        <v>3</v>
      </c>
      <c r="F7" s="4">
        <v>6000</v>
      </c>
      <c r="G7" s="3">
        <v>83829.855833542519</v>
      </c>
      <c r="H7" s="2">
        <f t="shared" si="0"/>
        <v>150126.50422101919</v>
      </c>
      <c r="I7" s="2">
        <f t="shared" si="1"/>
        <v>268853.70427424333</v>
      </c>
      <c r="J7" s="2">
        <f t="shared" si="1"/>
        <v>481476.03700654249</v>
      </c>
    </row>
    <row r="8" spans="1:10" x14ac:dyDescent="0.45">
      <c r="A8" s="2">
        <v>8400</v>
      </c>
      <c r="B8">
        <v>1</v>
      </c>
      <c r="C8">
        <f>11-B8</f>
        <v>10</v>
      </c>
      <c r="D8" s="2">
        <f>A8*(1+$B$6)^C8</f>
        <v>15043.120650959978</v>
      </c>
      <c r="F8" s="4">
        <v>8400</v>
      </c>
      <c r="G8" s="3">
        <v>117361.79816695952</v>
      </c>
      <c r="H8" s="2">
        <f t="shared" si="0"/>
        <v>210177.10590942687</v>
      </c>
      <c r="I8" s="2">
        <f t="shared" si="1"/>
        <v>376395.18598394073</v>
      </c>
      <c r="J8" s="2">
        <f t="shared" si="1"/>
        <v>674066.4518091596</v>
      </c>
    </row>
    <row r="9" spans="1:10" x14ac:dyDescent="0.45">
      <c r="A9" s="2">
        <v>8400</v>
      </c>
      <c r="B9">
        <v>2</v>
      </c>
      <c r="C9">
        <f t="shared" ref="C9:C17" si="2">11-B9</f>
        <v>9</v>
      </c>
      <c r="D9" s="2">
        <f>A9*(1+$B$6)^C9</f>
        <v>14191.62325562262</v>
      </c>
      <c r="G9" s="3"/>
      <c r="H9" s="3"/>
      <c r="I9" s="3"/>
    </row>
    <row r="10" spans="1:10" x14ac:dyDescent="0.45">
      <c r="A10" s="2">
        <v>8400</v>
      </c>
      <c r="B10">
        <v>3</v>
      </c>
      <c r="C10">
        <f t="shared" si="2"/>
        <v>8</v>
      </c>
      <c r="D10" s="2">
        <f t="shared" ref="D10:D17" si="3">A10*(1+$B$6)^C10</f>
        <v>13388.323826059075</v>
      </c>
      <c r="G10" s="3"/>
      <c r="H10" s="3"/>
      <c r="I10" s="3"/>
    </row>
    <row r="11" spans="1:10" x14ac:dyDescent="0.45">
      <c r="A11" s="2">
        <v>8400</v>
      </c>
      <c r="B11">
        <v>4</v>
      </c>
      <c r="C11">
        <f t="shared" si="2"/>
        <v>7</v>
      </c>
      <c r="D11" s="2">
        <f t="shared" si="3"/>
        <v>12630.49417552743</v>
      </c>
    </row>
    <row r="12" spans="1:10" x14ac:dyDescent="0.45">
      <c r="A12" s="2">
        <v>8400</v>
      </c>
      <c r="B12">
        <v>5</v>
      </c>
      <c r="C12">
        <f t="shared" si="2"/>
        <v>6</v>
      </c>
      <c r="D12" s="2">
        <f t="shared" si="3"/>
        <v>11915.560542950405</v>
      </c>
    </row>
    <row r="13" spans="1:10" x14ac:dyDescent="0.45">
      <c r="A13" s="2">
        <v>8400</v>
      </c>
      <c r="B13">
        <v>6</v>
      </c>
      <c r="C13">
        <f t="shared" si="2"/>
        <v>5</v>
      </c>
      <c r="D13" s="2">
        <f t="shared" si="3"/>
        <v>11241.094851840004</v>
      </c>
    </row>
    <row r="14" spans="1:10" x14ac:dyDescent="0.45">
      <c r="A14" s="2">
        <v>8400</v>
      </c>
      <c r="B14">
        <v>7</v>
      </c>
      <c r="C14">
        <f t="shared" si="2"/>
        <v>4</v>
      </c>
      <c r="D14" s="2">
        <f t="shared" si="3"/>
        <v>10604.806464000003</v>
      </c>
    </row>
    <row r="15" spans="1:10" x14ac:dyDescent="0.45">
      <c r="A15" s="2">
        <v>8400</v>
      </c>
      <c r="B15">
        <v>8</v>
      </c>
      <c r="C15">
        <f t="shared" si="2"/>
        <v>3</v>
      </c>
      <c r="D15" s="2">
        <f t="shared" si="3"/>
        <v>10004.534400000002</v>
      </c>
    </row>
    <row r="16" spans="1:10" x14ac:dyDescent="0.45">
      <c r="A16" s="2">
        <v>8400</v>
      </c>
      <c r="B16">
        <v>9</v>
      </c>
      <c r="C16">
        <f t="shared" si="2"/>
        <v>2</v>
      </c>
      <c r="D16" s="2">
        <f t="shared" si="3"/>
        <v>9438.2400000000016</v>
      </c>
    </row>
    <row r="17" spans="1:5" x14ac:dyDescent="0.45">
      <c r="A17" s="2">
        <v>8400</v>
      </c>
      <c r="B17">
        <v>10</v>
      </c>
      <c r="C17">
        <f t="shared" si="2"/>
        <v>1</v>
      </c>
      <c r="D17" s="2">
        <f t="shared" si="3"/>
        <v>8904</v>
      </c>
    </row>
    <row r="18" spans="1:5" x14ac:dyDescent="0.45">
      <c r="A18" s="2">
        <f>SUM(A8:A17)</f>
        <v>84000</v>
      </c>
      <c r="D18" s="2">
        <f>SUM(D8:D17)</f>
        <v>117361.79816695952</v>
      </c>
      <c r="E18" s="3"/>
    </row>
    <row r="21" spans="1:5" x14ac:dyDescent="0.45">
      <c r="A21" t="s">
        <v>0</v>
      </c>
      <c r="B21" s="2"/>
    </row>
    <row r="22" spans="1:5" x14ac:dyDescent="0.45">
      <c r="A22" t="s">
        <v>1</v>
      </c>
    </row>
    <row r="23" spans="1:5" x14ac:dyDescent="0.45">
      <c r="A23" t="s">
        <v>2</v>
      </c>
    </row>
    <row r="24" spans="1:5" x14ac:dyDescent="0.45">
      <c r="A24" t="s">
        <v>3</v>
      </c>
      <c r="B24" s="2">
        <f>B21*(1+B22)^B23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>
      <selection activeCell="H40" sqref="H40"/>
    </sheetView>
  </sheetViews>
  <sheetFormatPr defaultRowHeight="14.25" x14ac:dyDescent="0.45"/>
  <cols>
    <col min="1" max="1" width="13.53125" bestFit="1" customWidth="1"/>
    <col min="2" max="2" width="13.1328125" bestFit="1" customWidth="1"/>
    <col min="3" max="3" width="11.46484375" bestFit="1" customWidth="1"/>
    <col min="10" max="10" width="12.53125" bestFit="1" customWidth="1"/>
    <col min="11" max="11" width="12.33203125" customWidth="1"/>
    <col min="12" max="12" width="11.46484375" bestFit="1" customWidth="1"/>
    <col min="15" max="16" width="10.46484375" bestFit="1" customWidth="1"/>
  </cols>
  <sheetData>
    <row r="1" spans="1:12" x14ac:dyDescent="0.45">
      <c r="A1" t="s">
        <v>10</v>
      </c>
      <c r="B1" t="s">
        <v>11</v>
      </c>
      <c r="C1" t="s">
        <v>12</v>
      </c>
      <c r="D1">
        <v>12</v>
      </c>
    </row>
    <row r="2" spans="1:12" x14ac:dyDescent="0.45">
      <c r="A2" t="s">
        <v>5</v>
      </c>
      <c r="B2">
        <v>700</v>
      </c>
      <c r="C2" s="3">
        <f>B2*$D$1</f>
        <v>8400</v>
      </c>
    </row>
    <row r="3" spans="1:12" ht="35.25" x14ac:dyDescent="0.45">
      <c r="A3" t="s">
        <v>13</v>
      </c>
      <c r="B3">
        <v>1200</v>
      </c>
      <c r="C3" s="3">
        <f t="shared" ref="C3:C7" si="0">B3*$D$1</f>
        <v>14400</v>
      </c>
      <c r="H3" s="5" t="s">
        <v>14</v>
      </c>
    </row>
    <row r="4" spans="1:12" x14ac:dyDescent="0.45">
      <c r="A4" t="s">
        <v>6</v>
      </c>
      <c r="B4">
        <v>2500</v>
      </c>
      <c r="C4" s="3">
        <f t="shared" si="0"/>
        <v>30000</v>
      </c>
    </row>
    <row r="5" spans="1:12" x14ac:dyDescent="0.45">
      <c r="A5" t="s">
        <v>7</v>
      </c>
      <c r="B5">
        <v>3000</v>
      </c>
      <c r="C5" s="3">
        <f t="shared" si="0"/>
        <v>36000</v>
      </c>
    </row>
    <row r="6" spans="1:12" x14ac:dyDescent="0.45">
      <c r="A6" t="s">
        <v>8</v>
      </c>
      <c r="B6">
        <v>5000</v>
      </c>
      <c r="C6" s="3">
        <f t="shared" si="0"/>
        <v>60000</v>
      </c>
    </row>
    <row r="7" spans="1:12" x14ac:dyDescent="0.45">
      <c r="A7" t="s">
        <v>9</v>
      </c>
      <c r="B7">
        <v>10000</v>
      </c>
      <c r="C7" s="3">
        <f t="shared" si="0"/>
        <v>120000</v>
      </c>
    </row>
    <row r="10" spans="1:12" x14ac:dyDescent="0.45">
      <c r="A10" t="s">
        <v>16</v>
      </c>
      <c r="C10" t="s">
        <v>15</v>
      </c>
      <c r="D10">
        <v>70</v>
      </c>
      <c r="F10" t="s">
        <v>17</v>
      </c>
      <c r="G10">
        <v>0.08</v>
      </c>
    </row>
    <row r="11" spans="1:12" x14ac:dyDescent="0.45">
      <c r="A11" s="3">
        <v>10000</v>
      </c>
    </row>
    <row r="13" spans="1:12" x14ac:dyDescent="0.45">
      <c r="A13" t="s">
        <v>18</v>
      </c>
      <c r="B13" s="3">
        <f>A11*(1+G10)^D10</f>
        <v>2186064.0590159753</v>
      </c>
    </row>
    <row r="15" spans="1:12" x14ac:dyDescent="0.45">
      <c r="H15" t="s">
        <v>16</v>
      </c>
      <c r="I15" t="s">
        <v>19</v>
      </c>
      <c r="J15" t="s">
        <v>20</v>
      </c>
    </row>
    <row r="16" spans="1:12" x14ac:dyDescent="0.45">
      <c r="A16">
        <v>1500</v>
      </c>
      <c r="B16">
        <v>500</v>
      </c>
      <c r="C16">
        <v>12</v>
      </c>
      <c r="D16">
        <f>B16*C16</f>
        <v>6000</v>
      </c>
      <c r="F16">
        <v>1</v>
      </c>
      <c r="G16">
        <v>6000</v>
      </c>
      <c r="H16">
        <v>2400</v>
      </c>
      <c r="I16">
        <v>10</v>
      </c>
      <c r="J16">
        <v>0.08</v>
      </c>
      <c r="K16" s="3">
        <f>G16*(1.08)^I16</f>
        <v>12953.549983636727</v>
      </c>
      <c r="L16" s="3">
        <f>H16*(1.08)^I16</f>
        <v>5181.4199934546905</v>
      </c>
    </row>
    <row r="17" spans="1:12" x14ac:dyDescent="0.45">
      <c r="A17">
        <v>1200</v>
      </c>
      <c r="B17">
        <v>200</v>
      </c>
      <c r="C17">
        <v>12</v>
      </c>
      <c r="D17">
        <f>B17*C17</f>
        <v>2400</v>
      </c>
      <c r="F17">
        <v>2</v>
      </c>
      <c r="G17">
        <v>6000</v>
      </c>
      <c r="H17">
        <v>2400</v>
      </c>
      <c r="I17">
        <v>9</v>
      </c>
      <c r="J17">
        <v>0.08</v>
      </c>
      <c r="K17" s="3">
        <f t="shared" ref="K17:K25" si="1">G17*(1.08)^I17</f>
        <v>11994.027762626598</v>
      </c>
      <c r="L17" s="3">
        <f t="shared" ref="L17:L25" si="2">H17*(1.08)^I17</f>
        <v>4797.6111050506397</v>
      </c>
    </row>
    <row r="18" spans="1:12" x14ac:dyDescent="0.45">
      <c r="F18">
        <v>3</v>
      </c>
      <c r="G18">
        <v>6000</v>
      </c>
      <c r="H18">
        <v>2400</v>
      </c>
      <c r="I18">
        <v>8</v>
      </c>
      <c r="J18">
        <v>0.08</v>
      </c>
      <c r="K18" s="3">
        <f t="shared" si="1"/>
        <v>11105.581261691294</v>
      </c>
      <c r="L18" s="3">
        <f t="shared" si="2"/>
        <v>4442.2325046765172</v>
      </c>
    </row>
    <row r="19" spans="1:12" x14ac:dyDescent="0.45">
      <c r="F19">
        <v>4</v>
      </c>
      <c r="G19">
        <v>6000</v>
      </c>
      <c r="H19">
        <v>2400</v>
      </c>
      <c r="I19">
        <v>7</v>
      </c>
      <c r="J19">
        <v>0.08</v>
      </c>
      <c r="K19" s="3">
        <f t="shared" si="1"/>
        <v>10282.945612677124</v>
      </c>
      <c r="L19" s="3">
        <f t="shared" si="2"/>
        <v>4113.1782450708497</v>
      </c>
    </row>
    <row r="20" spans="1:12" x14ac:dyDescent="0.45">
      <c r="F20">
        <v>5</v>
      </c>
      <c r="G20">
        <v>6000</v>
      </c>
      <c r="H20">
        <v>2400</v>
      </c>
      <c r="I20">
        <v>6</v>
      </c>
      <c r="J20">
        <v>0.08</v>
      </c>
      <c r="K20" s="3">
        <f t="shared" si="1"/>
        <v>9521.2459376640036</v>
      </c>
      <c r="L20" s="3">
        <f t="shared" si="2"/>
        <v>3808.4983750656015</v>
      </c>
    </row>
    <row r="21" spans="1:12" x14ac:dyDescent="0.45">
      <c r="F21">
        <v>6</v>
      </c>
      <c r="G21">
        <v>6000</v>
      </c>
      <c r="H21">
        <v>2400</v>
      </c>
      <c r="I21">
        <v>5</v>
      </c>
      <c r="J21">
        <v>0.08</v>
      </c>
      <c r="K21" s="3">
        <f t="shared" si="1"/>
        <v>8815.9684608000025</v>
      </c>
      <c r="L21" s="3">
        <f t="shared" si="2"/>
        <v>3526.3873843200008</v>
      </c>
    </row>
    <row r="22" spans="1:12" x14ac:dyDescent="0.45">
      <c r="F22">
        <v>7</v>
      </c>
      <c r="G22">
        <v>6000</v>
      </c>
      <c r="H22">
        <v>2400</v>
      </c>
      <c r="I22">
        <v>4</v>
      </c>
      <c r="J22">
        <v>0.08</v>
      </c>
      <c r="K22" s="3">
        <f t="shared" si="1"/>
        <v>8162.9337600000017</v>
      </c>
      <c r="L22" s="3">
        <f t="shared" si="2"/>
        <v>3265.1735040000008</v>
      </c>
    </row>
    <row r="23" spans="1:12" x14ac:dyDescent="0.45">
      <c r="F23">
        <v>8</v>
      </c>
      <c r="G23">
        <v>6000</v>
      </c>
      <c r="H23">
        <v>2400</v>
      </c>
      <c r="I23">
        <v>3</v>
      </c>
      <c r="J23">
        <v>0.08</v>
      </c>
      <c r="K23" s="3">
        <f t="shared" si="1"/>
        <v>7558.2720000000008</v>
      </c>
      <c r="L23" s="3">
        <f t="shared" si="2"/>
        <v>3023.3088000000002</v>
      </c>
    </row>
    <row r="24" spans="1:12" x14ac:dyDescent="0.45">
      <c r="F24">
        <v>9</v>
      </c>
      <c r="G24">
        <v>6000</v>
      </c>
      <c r="H24">
        <v>2400</v>
      </c>
      <c r="I24">
        <v>2</v>
      </c>
      <c r="J24">
        <v>0.08</v>
      </c>
      <c r="K24" s="3">
        <f t="shared" si="1"/>
        <v>6998.4000000000005</v>
      </c>
      <c r="L24" s="3">
        <f t="shared" si="2"/>
        <v>2799.36</v>
      </c>
    </row>
    <row r="25" spans="1:12" x14ac:dyDescent="0.45">
      <c r="F25">
        <v>10</v>
      </c>
      <c r="G25">
        <v>6000</v>
      </c>
      <c r="H25">
        <v>2400</v>
      </c>
      <c r="I25">
        <v>1</v>
      </c>
      <c r="J25">
        <v>0.08</v>
      </c>
      <c r="K25" s="3">
        <f t="shared" si="1"/>
        <v>6480</v>
      </c>
      <c r="L25" s="3">
        <f t="shared" si="2"/>
        <v>2592</v>
      </c>
    </row>
    <row r="26" spans="1:12" x14ac:dyDescent="0.45">
      <c r="F26" t="s">
        <v>21</v>
      </c>
      <c r="K26" s="3">
        <f>SUM(K16:K25)</f>
        <v>93872.924779095745</v>
      </c>
      <c r="L26" s="3">
        <f>SUM(L16:L25)</f>
        <v>37549.169911638302</v>
      </c>
    </row>
    <row r="28" spans="1:12" x14ac:dyDescent="0.45">
      <c r="F28">
        <v>11</v>
      </c>
    </row>
    <row r="29" spans="1:12" x14ac:dyDescent="0.45">
      <c r="F29">
        <v>12</v>
      </c>
    </row>
    <row r="30" spans="1:12" x14ac:dyDescent="0.45">
      <c r="F30">
        <v>13</v>
      </c>
    </row>
    <row r="31" spans="1:12" x14ac:dyDescent="0.45">
      <c r="F31">
        <v>14</v>
      </c>
    </row>
    <row r="32" spans="1:12" x14ac:dyDescent="0.45">
      <c r="F32">
        <v>15</v>
      </c>
    </row>
    <row r="33" spans="6:16" x14ac:dyDescent="0.45">
      <c r="F33">
        <v>16</v>
      </c>
    </row>
    <row r="34" spans="6:16" x14ac:dyDescent="0.45">
      <c r="F34">
        <v>17</v>
      </c>
    </row>
    <row r="35" spans="6:16" x14ac:dyDescent="0.45">
      <c r="F35">
        <v>18</v>
      </c>
    </row>
    <row r="36" spans="6:16" x14ac:dyDescent="0.45">
      <c r="F36">
        <v>19</v>
      </c>
    </row>
    <row r="37" spans="6:16" x14ac:dyDescent="0.45">
      <c r="F37">
        <v>20</v>
      </c>
      <c r="K37" s="3">
        <f>K26*(1.08)^I16</f>
        <v>202664.60387269789</v>
      </c>
      <c r="L37" s="3">
        <f>L26*(1.08)^I16</f>
        <v>81065.841549079167</v>
      </c>
      <c r="O37" s="3">
        <f>K37*N37</f>
        <v>0</v>
      </c>
      <c r="P37" s="3">
        <f>L37*N37</f>
        <v>0</v>
      </c>
    </row>
    <row r="38" spans="6:16" x14ac:dyDescent="0.45">
      <c r="F38">
        <v>21</v>
      </c>
    </row>
    <row r="39" spans="6:16" x14ac:dyDescent="0.45">
      <c r="F39">
        <v>22</v>
      </c>
    </row>
    <row r="40" spans="6:16" x14ac:dyDescent="0.45">
      <c r="F40">
        <v>23</v>
      </c>
    </row>
    <row r="41" spans="6:16" x14ac:dyDescent="0.45">
      <c r="F41">
        <v>24</v>
      </c>
    </row>
    <row r="42" spans="6:16" x14ac:dyDescent="0.45">
      <c r="F42">
        <v>25</v>
      </c>
    </row>
    <row r="43" spans="6:16" x14ac:dyDescent="0.45">
      <c r="F43">
        <v>26</v>
      </c>
    </row>
    <row r="44" spans="6:16" x14ac:dyDescent="0.45">
      <c r="F44">
        <v>27</v>
      </c>
    </row>
    <row r="45" spans="6:16" x14ac:dyDescent="0.45">
      <c r="F45">
        <v>28</v>
      </c>
    </row>
    <row r="46" spans="6:16" x14ac:dyDescent="0.45">
      <c r="F46">
        <v>29</v>
      </c>
    </row>
    <row r="47" spans="6:16" x14ac:dyDescent="0.45">
      <c r="F47">
        <v>30</v>
      </c>
      <c r="K47" s="3">
        <f>K37*(1.08)^I16</f>
        <v>437537.67936315492</v>
      </c>
      <c r="L47" s="3">
        <f>L37*(1.08)^I16</f>
        <v>175015.07174526199</v>
      </c>
      <c r="N47">
        <v>0.08</v>
      </c>
      <c r="O47" s="3">
        <f>K47*N47</f>
        <v>35003.014349052391</v>
      </c>
      <c r="P47" s="3">
        <f>L47*N47</f>
        <v>14001.205739620958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Q100"/>
  <sheetViews>
    <sheetView topLeftCell="A55" workbookViewId="0">
      <selection activeCell="D31" sqref="D31:D34"/>
    </sheetView>
  </sheetViews>
  <sheetFormatPr defaultRowHeight="14.25" x14ac:dyDescent="0.45"/>
  <cols>
    <col min="1" max="1" width="37.46484375" bestFit="1" customWidth="1"/>
    <col min="3" max="3" width="29.86328125" customWidth="1"/>
    <col min="5" max="6" width="12" bestFit="1" customWidth="1"/>
    <col min="8" max="8" width="22" customWidth="1"/>
    <col min="11" max="11" width="10.1328125" bestFit="1" customWidth="1"/>
    <col min="12" max="12" width="16.33203125" customWidth="1"/>
    <col min="13" max="13" width="12" bestFit="1" customWidth="1"/>
    <col min="14" max="14" width="15.46484375" bestFit="1" customWidth="1"/>
    <col min="15" max="15" width="11.6640625" bestFit="1" customWidth="1"/>
  </cols>
  <sheetData>
    <row r="8" spans="5:11" x14ac:dyDescent="0.45">
      <c r="E8">
        <v>8</v>
      </c>
      <c r="F8">
        <v>0.25</v>
      </c>
      <c r="G8">
        <f>E8*F8</f>
        <v>2</v>
      </c>
    </row>
    <row r="15" spans="5:11" x14ac:dyDescent="0.45">
      <c r="F15" s="6">
        <v>500000</v>
      </c>
      <c r="G15">
        <v>0.05</v>
      </c>
      <c r="H15" s="6">
        <f>F15*G15</f>
        <v>25000</v>
      </c>
      <c r="I15">
        <v>12</v>
      </c>
      <c r="J15">
        <f>H15/I15</f>
        <v>2083.3333333333335</v>
      </c>
      <c r="K15">
        <v>300</v>
      </c>
    </row>
    <row r="16" spans="5:11" x14ac:dyDescent="0.45">
      <c r="J16">
        <v>800</v>
      </c>
      <c r="K16">
        <v>300</v>
      </c>
    </row>
    <row r="17" spans="1:15" x14ac:dyDescent="0.45">
      <c r="J17">
        <v>500</v>
      </c>
      <c r="K17">
        <v>1400</v>
      </c>
    </row>
    <row r="24" spans="1:15" x14ac:dyDescent="0.45">
      <c r="F24" s="6">
        <v>3000</v>
      </c>
      <c r="G24">
        <v>12</v>
      </c>
      <c r="H24" s="6">
        <f>F24*G24</f>
        <v>36000</v>
      </c>
      <c r="I24">
        <v>0.05</v>
      </c>
      <c r="K24" s="6">
        <f>H24/I24</f>
        <v>720000</v>
      </c>
    </row>
    <row r="25" spans="1:15" x14ac:dyDescent="0.45">
      <c r="H25" t="s">
        <v>22</v>
      </c>
      <c r="I25">
        <v>1</v>
      </c>
    </row>
    <row r="28" spans="1:15" x14ac:dyDescent="0.45">
      <c r="F28" s="6">
        <v>1500</v>
      </c>
      <c r="G28">
        <v>12</v>
      </c>
      <c r="H28" s="6">
        <f>F28*G28</f>
        <v>18000</v>
      </c>
      <c r="I28">
        <v>0.05</v>
      </c>
      <c r="K28" s="6">
        <f>H28/I28</f>
        <v>360000</v>
      </c>
    </row>
    <row r="30" spans="1:15" x14ac:dyDescent="0.45">
      <c r="C30" t="s">
        <v>33</v>
      </c>
      <c r="H30" t="s">
        <v>40</v>
      </c>
      <c r="M30">
        <v>1000000</v>
      </c>
      <c r="N30">
        <f>1.08^20</f>
        <v>4.6609571438493065</v>
      </c>
      <c r="O30" s="6">
        <f>M30*N30</f>
        <v>4660957.1438493067</v>
      </c>
    </row>
    <row r="31" spans="1:15" x14ac:dyDescent="0.45">
      <c r="A31" t="s">
        <v>23</v>
      </c>
      <c r="B31">
        <v>1</v>
      </c>
      <c r="C31">
        <v>10</v>
      </c>
      <c r="D31">
        <v>400</v>
      </c>
      <c r="E31">
        <v>12</v>
      </c>
      <c r="F31" s="7">
        <f>D31*E31</f>
        <v>4800</v>
      </c>
      <c r="G31">
        <f>1.08^10</f>
        <v>2.1589249972727877</v>
      </c>
      <c r="H31" s="6">
        <f>F31*G31</f>
        <v>10362.839986909381</v>
      </c>
    </row>
    <row r="32" spans="1:15" x14ac:dyDescent="0.45">
      <c r="B32">
        <v>1</v>
      </c>
      <c r="C32">
        <v>10</v>
      </c>
      <c r="D32">
        <v>500</v>
      </c>
      <c r="E32">
        <v>12</v>
      </c>
      <c r="F32" s="6">
        <f t="shared" ref="F32:F34" si="0">D32*E32</f>
        <v>6000</v>
      </c>
      <c r="G32">
        <f t="shared" ref="G32:G70" si="1">1.08^C32</f>
        <v>2.1589249972727877</v>
      </c>
      <c r="H32" s="6">
        <f t="shared" ref="H32:H38" si="2">F32*G32</f>
        <v>12953.549983636727</v>
      </c>
    </row>
    <row r="33" spans="1:8" x14ac:dyDescent="0.45">
      <c r="C33">
        <v>10</v>
      </c>
      <c r="D33">
        <v>600</v>
      </c>
      <c r="E33">
        <v>12</v>
      </c>
      <c r="F33" s="6">
        <f t="shared" si="0"/>
        <v>7200</v>
      </c>
      <c r="G33">
        <f t="shared" si="1"/>
        <v>2.1589249972727877</v>
      </c>
      <c r="H33" s="6">
        <f t="shared" si="2"/>
        <v>15544.259980364071</v>
      </c>
    </row>
    <row r="34" spans="1:8" x14ac:dyDescent="0.45">
      <c r="C34">
        <v>10</v>
      </c>
      <c r="D34">
        <v>1000</v>
      </c>
      <c r="E34">
        <v>12</v>
      </c>
      <c r="F34" s="6">
        <f t="shared" si="0"/>
        <v>12000</v>
      </c>
      <c r="G34">
        <f t="shared" si="1"/>
        <v>2.1589249972727877</v>
      </c>
      <c r="H34" s="6">
        <f t="shared" si="2"/>
        <v>25907.099967273454</v>
      </c>
    </row>
    <row r="35" spans="1:8" x14ac:dyDescent="0.45">
      <c r="A35" t="s">
        <v>24</v>
      </c>
      <c r="C35">
        <v>9</v>
      </c>
      <c r="D35">
        <v>400</v>
      </c>
      <c r="E35">
        <v>12</v>
      </c>
      <c r="F35" s="7">
        <f>D35*E35</f>
        <v>4800</v>
      </c>
      <c r="G35">
        <f t="shared" si="1"/>
        <v>1.9990046271044331</v>
      </c>
      <c r="H35" s="6">
        <f t="shared" si="2"/>
        <v>9595.2222101012794</v>
      </c>
    </row>
    <row r="36" spans="1:8" x14ac:dyDescent="0.45">
      <c r="C36">
        <v>9</v>
      </c>
      <c r="D36">
        <v>500</v>
      </c>
      <c r="E36">
        <v>12</v>
      </c>
      <c r="F36" s="6">
        <f t="shared" ref="F36:F38" si="3">D36*E36</f>
        <v>6000</v>
      </c>
      <c r="G36">
        <f t="shared" si="1"/>
        <v>1.9990046271044331</v>
      </c>
      <c r="H36" s="6">
        <f t="shared" si="2"/>
        <v>11994.027762626598</v>
      </c>
    </row>
    <row r="37" spans="1:8" x14ac:dyDescent="0.45">
      <c r="C37">
        <v>9</v>
      </c>
      <c r="D37">
        <v>600</v>
      </c>
      <c r="E37">
        <v>12</v>
      </c>
      <c r="F37" s="6">
        <f t="shared" si="3"/>
        <v>7200</v>
      </c>
      <c r="G37">
        <f t="shared" si="1"/>
        <v>1.9990046271044331</v>
      </c>
      <c r="H37" s="6">
        <f t="shared" si="2"/>
        <v>14392.833315151918</v>
      </c>
    </row>
    <row r="38" spans="1:8" x14ac:dyDescent="0.45">
      <c r="C38">
        <v>9</v>
      </c>
      <c r="D38">
        <v>1000</v>
      </c>
      <c r="E38">
        <v>12</v>
      </c>
      <c r="F38" s="6">
        <f t="shared" si="3"/>
        <v>12000</v>
      </c>
      <c r="G38">
        <f t="shared" si="1"/>
        <v>1.9990046271044331</v>
      </c>
      <c r="H38" s="6">
        <f t="shared" si="2"/>
        <v>23988.055525253196</v>
      </c>
    </row>
    <row r="39" spans="1:8" x14ac:dyDescent="0.45">
      <c r="A39" t="s">
        <v>25</v>
      </c>
      <c r="C39">
        <v>8</v>
      </c>
      <c r="D39">
        <v>400</v>
      </c>
      <c r="E39">
        <v>12</v>
      </c>
      <c r="F39" s="7">
        <f>D39*E39</f>
        <v>4800</v>
      </c>
      <c r="G39">
        <f t="shared" si="1"/>
        <v>1.8509302102818823</v>
      </c>
      <c r="H39" s="6">
        <f>F39*G39</f>
        <v>8884.4650093530345</v>
      </c>
    </row>
    <row r="40" spans="1:8" x14ac:dyDescent="0.45">
      <c r="C40">
        <v>8</v>
      </c>
      <c r="D40">
        <v>500</v>
      </c>
      <c r="E40">
        <v>12</v>
      </c>
      <c r="F40" s="6">
        <f t="shared" ref="F40:F42" si="4">D40*E40</f>
        <v>6000</v>
      </c>
      <c r="G40">
        <f t="shared" si="1"/>
        <v>1.8509302102818823</v>
      </c>
      <c r="H40" s="6">
        <f t="shared" ref="H40:H46" si="5">F40*G40</f>
        <v>11105.581261691294</v>
      </c>
    </row>
    <row r="41" spans="1:8" x14ac:dyDescent="0.45">
      <c r="C41">
        <v>8</v>
      </c>
      <c r="D41">
        <v>600</v>
      </c>
      <c r="E41">
        <v>12</v>
      </c>
      <c r="F41" s="6">
        <f t="shared" si="4"/>
        <v>7200</v>
      </c>
      <c r="G41">
        <f t="shared" si="1"/>
        <v>1.8509302102818823</v>
      </c>
      <c r="H41" s="6">
        <f t="shared" si="5"/>
        <v>13326.697514029553</v>
      </c>
    </row>
    <row r="42" spans="1:8" x14ac:dyDescent="0.45">
      <c r="C42">
        <v>8</v>
      </c>
      <c r="D42">
        <v>1000</v>
      </c>
      <c r="E42">
        <v>12</v>
      </c>
      <c r="F42" s="6">
        <f t="shared" si="4"/>
        <v>12000</v>
      </c>
      <c r="G42">
        <f t="shared" si="1"/>
        <v>1.8509302102818823</v>
      </c>
      <c r="H42" s="6">
        <f t="shared" si="5"/>
        <v>22211.162523382587</v>
      </c>
    </row>
    <row r="43" spans="1:8" x14ac:dyDescent="0.45">
      <c r="A43" t="s">
        <v>26</v>
      </c>
      <c r="C43">
        <v>7</v>
      </c>
      <c r="D43">
        <v>400</v>
      </c>
      <c r="E43">
        <v>12</v>
      </c>
      <c r="F43" s="6">
        <f>D43*E43</f>
        <v>4800</v>
      </c>
      <c r="G43">
        <f t="shared" si="1"/>
        <v>1.7138242687795207</v>
      </c>
      <c r="H43" s="6">
        <f t="shared" si="5"/>
        <v>8226.3564901416994</v>
      </c>
    </row>
    <row r="44" spans="1:8" x14ac:dyDescent="0.45">
      <c r="C44">
        <v>7</v>
      </c>
      <c r="D44">
        <v>500</v>
      </c>
      <c r="E44">
        <v>12</v>
      </c>
      <c r="F44" s="6">
        <f t="shared" ref="F44:F46" si="6">D44*E44</f>
        <v>6000</v>
      </c>
      <c r="G44">
        <f t="shared" si="1"/>
        <v>1.7138242687795207</v>
      </c>
      <c r="H44" s="6">
        <f t="shared" si="5"/>
        <v>10282.945612677124</v>
      </c>
    </row>
    <row r="45" spans="1:8" x14ac:dyDescent="0.45">
      <c r="C45">
        <v>7</v>
      </c>
      <c r="D45">
        <v>600</v>
      </c>
      <c r="E45">
        <v>12</v>
      </c>
      <c r="F45" s="6">
        <f t="shared" si="6"/>
        <v>7200</v>
      </c>
      <c r="G45">
        <f t="shared" si="1"/>
        <v>1.7138242687795207</v>
      </c>
      <c r="H45" s="6">
        <f t="shared" si="5"/>
        <v>12339.534735212548</v>
      </c>
    </row>
    <row r="46" spans="1:8" x14ac:dyDescent="0.45">
      <c r="C46">
        <v>7</v>
      </c>
      <c r="D46">
        <v>1000</v>
      </c>
      <c r="E46">
        <v>12</v>
      </c>
      <c r="F46" s="6">
        <f t="shared" si="6"/>
        <v>12000</v>
      </c>
      <c r="G46">
        <f t="shared" si="1"/>
        <v>1.7138242687795207</v>
      </c>
      <c r="H46" s="6">
        <f t="shared" si="5"/>
        <v>20565.891225354248</v>
      </c>
    </row>
    <row r="47" spans="1:8" x14ac:dyDescent="0.45">
      <c r="A47" t="s">
        <v>27</v>
      </c>
      <c r="C47">
        <v>6</v>
      </c>
      <c r="D47">
        <v>400</v>
      </c>
      <c r="E47">
        <v>12</v>
      </c>
      <c r="F47" s="6">
        <f>D47*E47</f>
        <v>4800</v>
      </c>
      <c r="G47">
        <f t="shared" si="1"/>
        <v>1.5868743229440005</v>
      </c>
      <c r="H47" s="6">
        <f>F47*G47</f>
        <v>7616.996750131203</v>
      </c>
    </row>
    <row r="48" spans="1:8" x14ac:dyDescent="0.45">
      <c r="C48">
        <v>6</v>
      </c>
      <c r="D48">
        <v>500</v>
      </c>
      <c r="E48">
        <v>12</v>
      </c>
      <c r="F48" s="6">
        <f t="shared" ref="F48:F50" si="7">D48*E48</f>
        <v>6000</v>
      </c>
      <c r="G48">
        <f t="shared" si="1"/>
        <v>1.5868743229440005</v>
      </c>
      <c r="H48" s="6">
        <f t="shared" ref="H48:H54" si="8">F48*G48</f>
        <v>9521.2459376640036</v>
      </c>
    </row>
    <row r="49" spans="1:8" x14ac:dyDescent="0.45">
      <c r="C49">
        <v>6</v>
      </c>
      <c r="D49">
        <v>600</v>
      </c>
      <c r="E49">
        <v>12</v>
      </c>
      <c r="F49" s="6">
        <f t="shared" si="7"/>
        <v>7200</v>
      </c>
      <c r="G49">
        <f t="shared" si="1"/>
        <v>1.5868743229440005</v>
      </c>
      <c r="H49" s="6">
        <f t="shared" si="8"/>
        <v>11425.495125196803</v>
      </c>
    </row>
    <row r="50" spans="1:8" x14ac:dyDescent="0.45">
      <c r="C50">
        <v>6</v>
      </c>
      <c r="D50">
        <v>1000</v>
      </c>
      <c r="E50">
        <v>12</v>
      </c>
      <c r="F50" s="6">
        <f t="shared" si="7"/>
        <v>12000</v>
      </c>
      <c r="G50">
        <f t="shared" si="1"/>
        <v>1.5868743229440005</v>
      </c>
      <c r="H50" s="6">
        <f t="shared" si="8"/>
        <v>19042.491875328007</v>
      </c>
    </row>
    <row r="51" spans="1:8" x14ac:dyDescent="0.45">
      <c r="A51" t="s">
        <v>28</v>
      </c>
      <c r="C51">
        <v>5</v>
      </c>
      <c r="D51">
        <v>400</v>
      </c>
      <c r="E51">
        <v>12</v>
      </c>
      <c r="F51" s="6">
        <f>D51*E51</f>
        <v>4800</v>
      </c>
      <c r="G51">
        <f t="shared" si="1"/>
        <v>1.4693280768000003</v>
      </c>
      <c r="H51" s="6">
        <f t="shared" si="8"/>
        <v>7052.7747686400016</v>
      </c>
    </row>
    <row r="52" spans="1:8" x14ac:dyDescent="0.45">
      <c r="C52">
        <v>5</v>
      </c>
      <c r="D52">
        <v>500</v>
      </c>
      <c r="E52">
        <v>12</v>
      </c>
      <c r="F52" s="6">
        <f t="shared" ref="F52:F54" si="9">D52*E52</f>
        <v>6000</v>
      </c>
      <c r="G52">
        <f t="shared" si="1"/>
        <v>1.4693280768000003</v>
      </c>
      <c r="H52" s="6">
        <f t="shared" si="8"/>
        <v>8815.9684608000025</v>
      </c>
    </row>
    <row r="53" spans="1:8" x14ac:dyDescent="0.45">
      <c r="C53">
        <v>5</v>
      </c>
      <c r="D53">
        <v>600</v>
      </c>
      <c r="E53">
        <v>12</v>
      </c>
      <c r="F53" s="6">
        <f t="shared" si="9"/>
        <v>7200</v>
      </c>
      <c r="G53">
        <f t="shared" si="1"/>
        <v>1.4693280768000003</v>
      </c>
      <c r="H53" s="6">
        <f t="shared" si="8"/>
        <v>10579.162152960002</v>
      </c>
    </row>
    <row r="54" spans="1:8" x14ac:dyDescent="0.45">
      <c r="C54">
        <v>5</v>
      </c>
      <c r="D54">
        <v>1000</v>
      </c>
      <c r="E54">
        <v>12</v>
      </c>
      <c r="F54" s="6">
        <f t="shared" si="9"/>
        <v>12000</v>
      </c>
      <c r="G54">
        <f t="shared" si="1"/>
        <v>1.4693280768000003</v>
      </c>
      <c r="H54" s="6">
        <f t="shared" si="8"/>
        <v>17631.936921600005</v>
      </c>
    </row>
    <row r="55" spans="1:8" x14ac:dyDescent="0.45">
      <c r="A55" t="s">
        <v>29</v>
      </c>
      <c r="C55">
        <v>4</v>
      </c>
      <c r="D55">
        <v>400</v>
      </c>
      <c r="E55">
        <v>12</v>
      </c>
      <c r="F55" s="6">
        <f>D55*E55</f>
        <v>4800</v>
      </c>
      <c r="G55">
        <f t="shared" si="1"/>
        <v>1.3604889600000003</v>
      </c>
      <c r="H55" s="6">
        <f>F55*G55</f>
        <v>6530.3470080000016</v>
      </c>
    </row>
    <row r="56" spans="1:8" x14ac:dyDescent="0.45">
      <c r="C56">
        <v>4</v>
      </c>
      <c r="D56">
        <v>500</v>
      </c>
      <c r="E56">
        <v>12</v>
      </c>
      <c r="F56" s="6">
        <f t="shared" ref="F56:F58" si="10">D56*E56</f>
        <v>6000</v>
      </c>
      <c r="G56">
        <f t="shared" si="1"/>
        <v>1.3604889600000003</v>
      </c>
      <c r="H56" s="6">
        <f t="shared" ref="H56:H62" si="11">F56*G56</f>
        <v>8162.9337600000017</v>
      </c>
    </row>
    <row r="57" spans="1:8" x14ac:dyDescent="0.45">
      <c r="C57">
        <v>4</v>
      </c>
      <c r="D57">
        <v>600</v>
      </c>
      <c r="E57">
        <v>12</v>
      </c>
      <c r="F57" s="6">
        <f t="shared" si="10"/>
        <v>7200</v>
      </c>
      <c r="G57">
        <f t="shared" si="1"/>
        <v>1.3604889600000003</v>
      </c>
      <c r="H57" s="6">
        <f t="shared" si="11"/>
        <v>9795.5205120000028</v>
      </c>
    </row>
    <row r="58" spans="1:8" x14ac:dyDescent="0.45">
      <c r="C58">
        <v>4</v>
      </c>
      <c r="D58">
        <v>1000</v>
      </c>
      <c r="E58">
        <v>12</v>
      </c>
      <c r="F58" s="6">
        <f t="shared" si="10"/>
        <v>12000</v>
      </c>
      <c r="G58">
        <f t="shared" si="1"/>
        <v>1.3604889600000003</v>
      </c>
      <c r="H58" s="6">
        <f t="shared" si="11"/>
        <v>16325.867520000003</v>
      </c>
    </row>
    <row r="59" spans="1:8" x14ac:dyDescent="0.45">
      <c r="A59" t="s">
        <v>30</v>
      </c>
      <c r="C59">
        <v>3</v>
      </c>
      <c r="D59">
        <v>400</v>
      </c>
      <c r="E59">
        <v>12</v>
      </c>
      <c r="F59" s="6">
        <f>D59*E59</f>
        <v>4800</v>
      </c>
      <c r="G59">
        <f t="shared" si="1"/>
        <v>1.2597120000000002</v>
      </c>
      <c r="H59" s="6">
        <f t="shared" si="11"/>
        <v>6046.6176000000005</v>
      </c>
    </row>
    <row r="60" spans="1:8" x14ac:dyDescent="0.45">
      <c r="C60">
        <v>3</v>
      </c>
      <c r="D60">
        <v>500</v>
      </c>
      <c r="E60">
        <v>12</v>
      </c>
      <c r="F60" s="6">
        <f t="shared" ref="F60:F62" si="12">D60*E60</f>
        <v>6000</v>
      </c>
      <c r="G60">
        <f t="shared" si="1"/>
        <v>1.2597120000000002</v>
      </c>
      <c r="H60" s="6">
        <f t="shared" si="11"/>
        <v>7558.2720000000008</v>
      </c>
    </row>
    <row r="61" spans="1:8" x14ac:dyDescent="0.45">
      <c r="C61">
        <v>3</v>
      </c>
      <c r="D61">
        <v>600</v>
      </c>
      <c r="E61">
        <v>12</v>
      </c>
      <c r="F61" s="6">
        <f t="shared" si="12"/>
        <v>7200</v>
      </c>
      <c r="G61">
        <f t="shared" si="1"/>
        <v>1.2597120000000002</v>
      </c>
      <c r="H61" s="6">
        <f t="shared" si="11"/>
        <v>9069.9264000000003</v>
      </c>
    </row>
    <row r="62" spans="1:8" x14ac:dyDescent="0.45">
      <c r="C62">
        <v>3</v>
      </c>
      <c r="D62">
        <v>1000</v>
      </c>
      <c r="E62">
        <v>12</v>
      </c>
      <c r="F62" s="6">
        <f t="shared" si="12"/>
        <v>12000</v>
      </c>
      <c r="G62">
        <f t="shared" si="1"/>
        <v>1.2597120000000002</v>
      </c>
      <c r="H62" s="6">
        <f t="shared" si="11"/>
        <v>15116.544000000002</v>
      </c>
    </row>
    <row r="63" spans="1:8" x14ac:dyDescent="0.45">
      <c r="A63" t="s">
        <v>31</v>
      </c>
      <c r="C63">
        <v>2</v>
      </c>
      <c r="D63">
        <v>400</v>
      </c>
      <c r="E63">
        <v>12</v>
      </c>
      <c r="F63" s="6">
        <f>D63*E63</f>
        <v>4800</v>
      </c>
      <c r="G63">
        <f t="shared" si="1"/>
        <v>1.1664000000000001</v>
      </c>
      <c r="H63" s="6">
        <f>F63*G63</f>
        <v>5598.72</v>
      </c>
    </row>
    <row r="64" spans="1:8" x14ac:dyDescent="0.45">
      <c r="C64">
        <v>2</v>
      </c>
      <c r="D64">
        <v>500</v>
      </c>
      <c r="E64">
        <v>12</v>
      </c>
      <c r="F64" s="6">
        <f t="shared" ref="F64:F66" si="13">D64*E64</f>
        <v>6000</v>
      </c>
      <c r="G64">
        <f t="shared" si="1"/>
        <v>1.1664000000000001</v>
      </c>
      <c r="H64" s="6">
        <f t="shared" ref="H64:H70" si="14">F64*G64</f>
        <v>6998.4000000000005</v>
      </c>
    </row>
    <row r="65" spans="1:17" x14ac:dyDescent="0.45">
      <c r="C65">
        <v>2</v>
      </c>
      <c r="D65">
        <v>600</v>
      </c>
      <c r="E65">
        <v>12</v>
      </c>
      <c r="F65" s="6">
        <f t="shared" si="13"/>
        <v>7200</v>
      </c>
      <c r="G65">
        <f t="shared" si="1"/>
        <v>1.1664000000000001</v>
      </c>
      <c r="H65" s="6">
        <f t="shared" si="14"/>
        <v>8398.08</v>
      </c>
    </row>
    <row r="66" spans="1:17" x14ac:dyDescent="0.45">
      <c r="C66">
        <v>2</v>
      </c>
      <c r="D66">
        <v>1000</v>
      </c>
      <c r="E66">
        <v>12</v>
      </c>
      <c r="F66" s="6">
        <f t="shared" si="13"/>
        <v>12000</v>
      </c>
      <c r="G66">
        <f t="shared" si="1"/>
        <v>1.1664000000000001</v>
      </c>
      <c r="H66" s="6">
        <f t="shared" si="14"/>
        <v>13996.800000000001</v>
      </c>
    </row>
    <row r="67" spans="1:17" x14ac:dyDescent="0.45">
      <c r="A67" t="s">
        <v>32</v>
      </c>
      <c r="C67">
        <v>1</v>
      </c>
      <c r="D67">
        <v>400</v>
      </c>
      <c r="E67">
        <v>12</v>
      </c>
      <c r="F67" s="6">
        <f>D67*E67</f>
        <v>4800</v>
      </c>
      <c r="G67">
        <f t="shared" si="1"/>
        <v>1.08</v>
      </c>
      <c r="H67" s="6">
        <f t="shared" si="14"/>
        <v>5184</v>
      </c>
    </row>
    <row r="68" spans="1:17" x14ac:dyDescent="0.45">
      <c r="C68">
        <v>1</v>
      </c>
      <c r="D68">
        <v>500</v>
      </c>
      <c r="E68">
        <v>12</v>
      </c>
      <c r="F68" s="6">
        <f t="shared" ref="F68:F70" si="15">D68*E68</f>
        <v>6000</v>
      </c>
      <c r="G68">
        <f t="shared" si="1"/>
        <v>1.08</v>
      </c>
      <c r="H68" s="6">
        <f t="shared" si="14"/>
        <v>6480</v>
      </c>
    </row>
    <row r="69" spans="1:17" x14ac:dyDescent="0.45">
      <c r="C69">
        <v>1</v>
      </c>
      <c r="D69">
        <v>600</v>
      </c>
      <c r="E69">
        <v>12</v>
      </c>
      <c r="F69" s="6">
        <f t="shared" si="15"/>
        <v>7200</v>
      </c>
      <c r="G69">
        <f t="shared" si="1"/>
        <v>1.08</v>
      </c>
      <c r="H69" s="6">
        <f t="shared" si="14"/>
        <v>7776.0000000000009</v>
      </c>
    </row>
    <row r="70" spans="1:17" x14ac:dyDescent="0.45">
      <c r="C70">
        <v>1</v>
      </c>
      <c r="D70">
        <v>1000</v>
      </c>
      <c r="E70">
        <v>12</v>
      </c>
      <c r="F70" s="6">
        <f t="shared" si="15"/>
        <v>12000</v>
      </c>
      <c r="G70">
        <f t="shared" si="1"/>
        <v>1.08</v>
      </c>
      <c r="H70" s="6">
        <f t="shared" si="14"/>
        <v>12960</v>
      </c>
    </row>
    <row r="71" spans="1:17" x14ac:dyDescent="0.45">
      <c r="H71" t="s">
        <v>35</v>
      </c>
      <c r="L71" t="s">
        <v>36</v>
      </c>
      <c r="N71" t="s">
        <v>37</v>
      </c>
    </row>
    <row r="72" spans="1:17" x14ac:dyDescent="0.45">
      <c r="A72" t="s">
        <v>34</v>
      </c>
      <c r="D72">
        <v>400</v>
      </c>
      <c r="H72" s="6">
        <f>H31+H35+H39+H43+H47+H51+H55+H59+H63+H67</f>
        <v>75098.339823276605</v>
      </c>
      <c r="K72">
        <f>1.08^10</f>
        <v>2.1589249972727877</v>
      </c>
      <c r="L72" s="6">
        <f>H72*K72</f>
        <v>162131.68309815833</v>
      </c>
      <c r="M72">
        <f>1.08^10</f>
        <v>2.1589249972727877</v>
      </c>
      <c r="N72" s="6">
        <f>L72*M72</f>
        <v>350030.14349052397</v>
      </c>
    </row>
    <row r="73" spans="1:17" x14ac:dyDescent="0.45">
      <c r="D73">
        <v>500</v>
      </c>
      <c r="H73" s="6">
        <f>H32+H36+H40+H44+H48+H52+H56+H60+H64+H68</f>
        <v>93872.924779095745</v>
      </c>
      <c r="K73">
        <f>1.08^10</f>
        <v>2.1589249972727877</v>
      </c>
      <c r="L73" s="6">
        <f t="shared" ref="L73:L75" si="16">H73*K73</f>
        <v>202664.60387269789</v>
      </c>
      <c r="M73">
        <f>1.08^10</f>
        <v>2.1589249972727877</v>
      </c>
      <c r="N73" s="6">
        <f t="shared" ref="N73:N75" si="17">L73*M73</f>
        <v>437537.67936315492</v>
      </c>
    </row>
    <row r="74" spans="1:17" x14ac:dyDescent="0.45">
      <c r="D74">
        <v>600</v>
      </c>
      <c r="H74" s="6">
        <f>H33+H37+H41+H45+H49+H53+H57+H61+H65+H69</f>
        <v>112647.5097349149</v>
      </c>
      <c r="K74">
        <f>1.08^10</f>
        <v>2.1589249972727877</v>
      </c>
      <c r="L74" s="6">
        <f t="shared" si="16"/>
        <v>243197.52464723747</v>
      </c>
      <c r="M74">
        <f>1.08^10</f>
        <v>2.1589249972727877</v>
      </c>
      <c r="N74" s="6">
        <f t="shared" si="17"/>
        <v>525045.21523578593</v>
      </c>
    </row>
    <row r="75" spans="1:17" x14ac:dyDescent="0.45">
      <c r="D75">
        <v>1000</v>
      </c>
      <c r="H75" s="6">
        <f>H34+H38+H42+H46+H50+H54+H58+H62+H66+H70</f>
        <v>187745.84955819149</v>
      </c>
      <c r="K75">
        <f>1.08^10</f>
        <v>2.1589249972727877</v>
      </c>
      <c r="L75" s="6">
        <f t="shared" si="16"/>
        <v>405329.20774539578</v>
      </c>
      <c r="M75">
        <f>1.08^10</f>
        <v>2.1589249972727877</v>
      </c>
      <c r="N75" s="6">
        <f t="shared" si="17"/>
        <v>875075.35872630985</v>
      </c>
    </row>
    <row r="77" spans="1:17" x14ac:dyDescent="0.45">
      <c r="D77">
        <v>2000</v>
      </c>
      <c r="H77" s="6">
        <f>2*H75</f>
        <v>375491.69911638298</v>
      </c>
    </row>
    <row r="78" spans="1:17" x14ac:dyDescent="0.45">
      <c r="D78">
        <v>4000</v>
      </c>
      <c r="H78" s="6">
        <f>2*H77</f>
        <v>750983.39823276596</v>
      </c>
      <c r="L78">
        <v>0.08</v>
      </c>
      <c r="N78">
        <v>0.08</v>
      </c>
      <c r="O78" s="6">
        <f>N74*N78</f>
        <v>42003.617218862877</v>
      </c>
      <c r="P78">
        <v>12</v>
      </c>
      <c r="Q78" s="6">
        <f>O78/P78</f>
        <v>3500.3014349052396</v>
      </c>
    </row>
    <row r="79" spans="1:17" x14ac:dyDescent="0.45">
      <c r="L79" s="6">
        <f>L75*L78</f>
        <v>32426.336619631664</v>
      </c>
      <c r="M79">
        <v>12</v>
      </c>
      <c r="N79" s="6">
        <f>L79/M79</f>
        <v>2702.1947183026386</v>
      </c>
    </row>
    <row r="80" spans="1:17" x14ac:dyDescent="0.45">
      <c r="D80" s="4">
        <v>1000</v>
      </c>
      <c r="E80">
        <f>1.08^75</f>
        <v>321.20452995955458</v>
      </c>
      <c r="F80" s="6">
        <f>D80*E80</f>
        <v>321204.52995955455</v>
      </c>
    </row>
    <row r="81" spans="1:13" x14ac:dyDescent="0.45">
      <c r="K81" t="s">
        <v>38</v>
      </c>
      <c r="L81" t="s">
        <v>40</v>
      </c>
      <c r="M81" t="s">
        <v>39</v>
      </c>
    </row>
    <row r="82" spans="1:13" x14ac:dyDescent="0.45">
      <c r="K82">
        <f>H75/(1.08^10)</f>
        <v>86962.654930281089</v>
      </c>
      <c r="L82">
        <f>1.08^20</f>
        <v>4.6609571438493065</v>
      </c>
      <c r="M82" s="6">
        <f>K82*L82</f>
        <v>405329.20774539578</v>
      </c>
    </row>
    <row r="83" spans="1:13" x14ac:dyDescent="0.45">
      <c r="L83">
        <v>187745.84955819149</v>
      </c>
    </row>
    <row r="90" spans="1:13" x14ac:dyDescent="0.45">
      <c r="A90" t="s">
        <v>41</v>
      </c>
      <c r="B90">
        <v>2012</v>
      </c>
      <c r="C90">
        <v>4</v>
      </c>
    </row>
    <row r="91" spans="1:13" x14ac:dyDescent="0.45">
      <c r="B91">
        <v>2020</v>
      </c>
      <c r="C91">
        <v>3700</v>
      </c>
      <c r="D91">
        <f>C91/C90</f>
        <v>925</v>
      </c>
      <c r="E91">
        <f>2.35^50</f>
        <v>3.5759637989023135E+18</v>
      </c>
      <c r="F91">
        <f>C91*E91</f>
        <v>1.3231066055938559E+22</v>
      </c>
    </row>
    <row r="100" spans="2:2" x14ac:dyDescent="0.45">
      <c r="B100">
        <v>2070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F770-6C77-4393-802C-5218B86CA1F2}">
  <dimension ref="A4:I24"/>
  <sheetViews>
    <sheetView topLeftCell="A10" workbookViewId="0">
      <selection activeCell="H24" sqref="H24:I24"/>
    </sheetView>
  </sheetViews>
  <sheetFormatPr defaultRowHeight="14.25" x14ac:dyDescent="0.45"/>
  <cols>
    <col min="7" max="8" width="16.1328125" bestFit="1" customWidth="1"/>
    <col min="9" max="9" width="17.19921875" bestFit="1" customWidth="1"/>
  </cols>
  <sheetData>
    <row r="4" spans="1:9" x14ac:dyDescent="0.45">
      <c r="A4">
        <v>2000</v>
      </c>
      <c r="C4">
        <v>12</v>
      </c>
      <c r="D4">
        <f>A4*C4</f>
        <v>24000</v>
      </c>
      <c r="E4">
        <v>0.04</v>
      </c>
    </row>
    <row r="5" spans="1:9" x14ac:dyDescent="0.45">
      <c r="D5" t="s">
        <v>22</v>
      </c>
      <c r="E5">
        <v>100</v>
      </c>
    </row>
    <row r="6" spans="1:9" x14ac:dyDescent="0.45">
      <c r="D6">
        <f>(D4+E5)/E4</f>
        <v>602500</v>
      </c>
    </row>
    <row r="8" spans="1:9" x14ac:dyDescent="0.45">
      <c r="A8">
        <v>500</v>
      </c>
      <c r="C8">
        <v>12</v>
      </c>
      <c r="D8">
        <f>A8*C8</f>
        <v>6000</v>
      </c>
    </row>
    <row r="9" spans="1:9" x14ac:dyDescent="0.45">
      <c r="A9">
        <v>1000</v>
      </c>
      <c r="C9">
        <v>12</v>
      </c>
      <c r="D9">
        <f>A9*C9</f>
        <v>12000</v>
      </c>
    </row>
    <row r="10" spans="1:9" x14ac:dyDescent="0.45">
      <c r="A10">
        <v>2000</v>
      </c>
      <c r="C10">
        <v>12</v>
      </c>
      <c r="D10">
        <f>A10*C10</f>
        <v>24000</v>
      </c>
    </row>
    <row r="11" spans="1:9" x14ac:dyDescent="0.45">
      <c r="F11" t="s">
        <v>42</v>
      </c>
    </row>
    <row r="12" spans="1:9" x14ac:dyDescent="0.45">
      <c r="A12">
        <v>1</v>
      </c>
      <c r="B12">
        <v>10</v>
      </c>
      <c r="C12">
        <f>$D$8</f>
        <v>6000</v>
      </c>
      <c r="D12">
        <f>$D$9</f>
        <v>12000</v>
      </c>
      <c r="E12">
        <f>$D$10</f>
        <v>24000</v>
      </c>
      <c r="F12">
        <f>1.08^10</f>
        <v>2.1589249972727877</v>
      </c>
      <c r="G12" s="3">
        <f>F12*C12</f>
        <v>12953.549983636727</v>
      </c>
      <c r="H12" s="3">
        <f>G12*F12</f>
        <v>27965.742863095842</v>
      </c>
      <c r="I12" s="3">
        <f>H12*F12</f>
        <v>60375.941334440671</v>
      </c>
    </row>
    <row r="13" spans="1:9" x14ac:dyDescent="0.45">
      <c r="A13">
        <v>2</v>
      </c>
      <c r="B13">
        <v>9</v>
      </c>
      <c r="C13">
        <f t="shared" ref="C13:C21" si="0">$D$8</f>
        <v>6000</v>
      </c>
      <c r="D13">
        <f t="shared" ref="D13:D21" si="1">$D$9</f>
        <v>12000</v>
      </c>
      <c r="E13">
        <f t="shared" ref="E13:E21" si="2">$D$10</f>
        <v>24000</v>
      </c>
      <c r="F13">
        <f>1.08^B13</f>
        <v>1.9990046271044331</v>
      </c>
      <c r="G13" s="3">
        <f t="shared" ref="G13:G21" si="3">F13*C13</f>
        <v>11994.027762626598</v>
      </c>
      <c r="H13" s="3">
        <f t="shared" ref="H13:H21" si="4">G13*F13</f>
        <v>23976.116995109598</v>
      </c>
      <c r="I13" s="3">
        <f t="shared" ref="I13:I21" si="5">H13*F13</f>
        <v>47928.368813221321</v>
      </c>
    </row>
    <row r="14" spans="1:9" x14ac:dyDescent="0.45">
      <c r="A14">
        <v>3</v>
      </c>
      <c r="B14">
        <v>8</v>
      </c>
      <c r="C14">
        <f t="shared" si="0"/>
        <v>6000</v>
      </c>
      <c r="D14">
        <f t="shared" si="1"/>
        <v>12000</v>
      </c>
      <c r="E14">
        <f t="shared" si="2"/>
        <v>24000</v>
      </c>
      <c r="F14">
        <f t="shared" ref="F14:F21" si="6">1.08^B14</f>
        <v>1.8509302102818823</v>
      </c>
      <c r="G14" s="3">
        <f t="shared" si="3"/>
        <v>11105.581261691294</v>
      </c>
      <c r="H14" s="3">
        <f t="shared" si="4"/>
        <v>20555.655860004797</v>
      </c>
      <c r="I14" s="3">
        <f t="shared" si="5"/>
        <v>38047.084423440683</v>
      </c>
    </row>
    <row r="15" spans="1:9" x14ac:dyDescent="0.45">
      <c r="A15">
        <v>4</v>
      </c>
      <c r="B15">
        <v>7</v>
      </c>
      <c r="C15">
        <f t="shared" si="0"/>
        <v>6000</v>
      </c>
      <c r="D15">
        <f t="shared" si="1"/>
        <v>12000</v>
      </c>
      <c r="E15">
        <f t="shared" si="2"/>
        <v>24000</v>
      </c>
      <c r="F15">
        <f t="shared" si="6"/>
        <v>1.7138242687795207</v>
      </c>
      <c r="G15" s="3">
        <f t="shared" si="3"/>
        <v>10282.945612677124</v>
      </c>
      <c r="H15" s="3">
        <f t="shared" si="4"/>
        <v>17623.161745545953</v>
      </c>
      <c r="I15" s="3">
        <f t="shared" si="5"/>
        <v>30203.002292143512</v>
      </c>
    </row>
    <row r="16" spans="1:9" x14ac:dyDescent="0.45">
      <c r="A16">
        <v>5</v>
      </c>
      <c r="B16">
        <v>6</v>
      </c>
      <c r="C16">
        <f t="shared" si="0"/>
        <v>6000</v>
      </c>
      <c r="D16">
        <f t="shared" si="1"/>
        <v>12000</v>
      </c>
      <c r="E16">
        <f t="shared" si="2"/>
        <v>24000</v>
      </c>
      <c r="F16">
        <f t="shared" si="6"/>
        <v>1.5868743229440005</v>
      </c>
      <c r="G16" s="3">
        <f t="shared" si="3"/>
        <v>9521.2459376640036</v>
      </c>
      <c r="H16" s="3">
        <f t="shared" si="4"/>
        <v>15109.020700913881</v>
      </c>
      <c r="I16" s="3">
        <f t="shared" si="5"/>
        <v>23976.116995109605</v>
      </c>
    </row>
    <row r="17" spans="1:9" x14ac:dyDescent="0.45">
      <c r="A17">
        <v>6</v>
      </c>
      <c r="B17">
        <v>5</v>
      </c>
      <c r="C17">
        <f t="shared" si="0"/>
        <v>6000</v>
      </c>
      <c r="D17">
        <f t="shared" si="1"/>
        <v>12000</v>
      </c>
      <c r="E17">
        <f t="shared" si="2"/>
        <v>24000</v>
      </c>
      <c r="F17">
        <f t="shared" si="6"/>
        <v>1.4693280768000003</v>
      </c>
      <c r="G17" s="3">
        <f t="shared" si="3"/>
        <v>8815.9684608000025</v>
      </c>
      <c r="H17" s="3">
        <f t="shared" si="4"/>
        <v>12953.549983636727</v>
      </c>
      <c r="I17" s="3">
        <f t="shared" si="5"/>
        <v>19033.014685189628</v>
      </c>
    </row>
    <row r="18" spans="1:9" x14ac:dyDescent="0.45">
      <c r="A18">
        <v>7</v>
      </c>
      <c r="B18">
        <v>4</v>
      </c>
      <c r="C18">
        <f t="shared" si="0"/>
        <v>6000</v>
      </c>
      <c r="D18">
        <f t="shared" si="1"/>
        <v>12000</v>
      </c>
      <c r="E18">
        <f t="shared" si="2"/>
        <v>24000</v>
      </c>
      <c r="F18">
        <f t="shared" si="6"/>
        <v>1.3604889600000003</v>
      </c>
      <c r="G18" s="3">
        <f t="shared" si="3"/>
        <v>8162.9337600000017</v>
      </c>
      <c r="H18" s="3">
        <f t="shared" si="4"/>
        <v>11105.581261691294</v>
      </c>
      <c r="I18" s="3">
        <f t="shared" si="5"/>
        <v>15109.020700913879</v>
      </c>
    </row>
    <row r="19" spans="1:9" x14ac:dyDescent="0.45">
      <c r="A19">
        <v>8</v>
      </c>
      <c r="B19">
        <v>3</v>
      </c>
      <c r="C19">
        <f t="shared" si="0"/>
        <v>6000</v>
      </c>
      <c r="D19">
        <f t="shared" si="1"/>
        <v>12000</v>
      </c>
      <c r="E19">
        <f t="shared" si="2"/>
        <v>24000</v>
      </c>
      <c r="F19">
        <f t="shared" si="6"/>
        <v>1.2597120000000002</v>
      </c>
      <c r="G19" s="3">
        <f t="shared" si="3"/>
        <v>7558.2720000000008</v>
      </c>
      <c r="H19" s="3">
        <f t="shared" si="4"/>
        <v>9521.2459376640018</v>
      </c>
      <c r="I19" s="3">
        <f t="shared" si="5"/>
        <v>11994.027762626596</v>
      </c>
    </row>
    <row r="20" spans="1:9" x14ac:dyDescent="0.45">
      <c r="A20">
        <v>9</v>
      </c>
      <c r="B20">
        <v>2</v>
      </c>
      <c r="C20">
        <f t="shared" si="0"/>
        <v>6000</v>
      </c>
      <c r="D20">
        <f t="shared" si="1"/>
        <v>12000</v>
      </c>
      <c r="E20">
        <f t="shared" si="2"/>
        <v>24000</v>
      </c>
      <c r="F20">
        <f t="shared" si="6"/>
        <v>1.1664000000000001</v>
      </c>
      <c r="G20" s="3">
        <f t="shared" si="3"/>
        <v>6998.4000000000005</v>
      </c>
      <c r="H20" s="3">
        <f t="shared" si="4"/>
        <v>8162.9337600000017</v>
      </c>
      <c r="I20" s="3">
        <f t="shared" si="5"/>
        <v>9521.2459376640036</v>
      </c>
    </row>
    <row r="21" spans="1:9" x14ac:dyDescent="0.45">
      <c r="A21">
        <v>10</v>
      </c>
      <c r="B21">
        <v>1</v>
      </c>
      <c r="C21">
        <f t="shared" si="0"/>
        <v>6000</v>
      </c>
      <c r="D21">
        <f t="shared" si="1"/>
        <v>12000</v>
      </c>
      <c r="E21">
        <f t="shared" si="2"/>
        <v>24000</v>
      </c>
      <c r="F21">
        <f t="shared" si="6"/>
        <v>1.08</v>
      </c>
      <c r="G21" s="3">
        <f t="shared" si="3"/>
        <v>6480</v>
      </c>
      <c r="H21" s="3">
        <f t="shared" si="4"/>
        <v>6998.4000000000005</v>
      </c>
      <c r="I21" s="3">
        <f t="shared" si="5"/>
        <v>7558.2720000000008</v>
      </c>
    </row>
    <row r="22" spans="1:9" x14ac:dyDescent="0.45">
      <c r="G22" s="3">
        <f>SUM(G12:G21)</f>
        <v>93872.924779095745</v>
      </c>
      <c r="H22" s="3">
        <f>SUM(H12:H21)</f>
        <v>153971.4091076621</v>
      </c>
      <c r="I22" s="3">
        <f>SUM(I12:I21)</f>
        <v>263746.0949447499</v>
      </c>
    </row>
    <row r="23" spans="1:9" x14ac:dyDescent="0.45">
      <c r="A23" t="s">
        <v>43</v>
      </c>
      <c r="G23" s="3">
        <f>(G22*F12)+G22</f>
        <v>296537.5286517936</v>
      </c>
      <c r="H23" s="3">
        <f>(H22*F12)+H22</f>
        <v>486384.13309550879</v>
      </c>
      <c r="I23" s="3">
        <f>(I22*F12)+I22</f>
        <v>833154.13225405244</v>
      </c>
    </row>
    <row r="24" spans="1:9" x14ac:dyDescent="0.45">
      <c r="A24" t="s">
        <v>44</v>
      </c>
      <c r="G24" s="3">
        <f>(G23*F12)+G22</f>
        <v>734075.20801494853</v>
      </c>
      <c r="H24" s="3">
        <f>(H23*F12)+H22</f>
        <v>1204038.2723244105</v>
      </c>
      <c r="I24" s="3">
        <f>(I23*G12)+I22</f>
        <v>10792567442.321297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C2BA-0AF9-4DF0-95E5-731E560DFDD4}">
  <dimension ref="A3:M35"/>
  <sheetViews>
    <sheetView tabSelected="1" topLeftCell="A10" workbookViewId="0">
      <selection activeCell="M16" sqref="M16"/>
    </sheetView>
  </sheetViews>
  <sheetFormatPr defaultRowHeight="14.25" x14ac:dyDescent="0.45"/>
  <cols>
    <col min="3" max="3" width="12.59765625" bestFit="1" customWidth="1"/>
    <col min="7" max="7" width="12.3984375" bestFit="1" customWidth="1"/>
    <col min="8" max="8" width="20" bestFit="1" customWidth="1"/>
    <col min="9" max="9" width="11.6640625" bestFit="1" customWidth="1"/>
    <col min="10" max="10" width="12.59765625" bestFit="1" customWidth="1"/>
    <col min="11" max="11" width="13.73046875" customWidth="1"/>
    <col min="12" max="12" width="10.1328125" bestFit="1" customWidth="1"/>
  </cols>
  <sheetData>
    <row r="3" spans="1:13" x14ac:dyDescent="0.45">
      <c r="A3" t="s">
        <v>48</v>
      </c>
    </row>
    <row r="4" spans="1:13" x14ac:dyDescent="0.45">
      <c r="A4" t="s">
        <v>45</v>
      </c>
      <c r="B4" t="s">
        <v>46</v>
      </c>
      <c r="C4" t="s">
        <v>47</v>
      </c>
    </row>
    <row r="5" spans="1:13" x14ac:dyDescent="0.45">
      <c r="A5">
        <v>5000</v>
      </c>
      <c r="B5">
        <v>60000</v>
      </c>
      <c r="C5" s="3">
        <f t="shared" ref="C5:C6" si="0">(B5*100)/4</f>
        <v>1500000</v>
      </c>
    </row>
    <row r="6" spans="1:13" x14ac:dyDescent="0.45">
      <c r="A6">
        <v>2000</v>
      </c>
      <c r="B6">
        <v>24000</v>
      </c>
      <c r="C6" s="3">
        <f t="shared" si="0"/>
        <v>600000</v>
      </c>
    </row>
    <row r="7" spans="1:13" x14ac:dyDescent="0.45">
      <c r="A7">
        <v>1500</v>
      </c>
      <c r="B7">
        <v>18000</v>
      </c>
      <c r="C7" s="3">
        <f>(B7*100)/4</f>
        <v>450000</v>
      </c>
    </row>
    <row r="8" spans="1:13" x14ac:dyDescent="0.45">
      <c r="A8">
        <v>1000</v>
      </c>
      <c r="B8">
        <v>12000</v>
      </c>
      <c r="C8" s="3">
        <f>(12000*100)/4</f>
        <v>300000</v>
      </c>
    </row>
    <row r="9" spans="1:13" x14ac:dyDescent="0.45">
      <c r="H9">
        <v>1955</v>
      </c>
      <c r="J9">
        <v>2025</v>
      </c>
    </row>
    <row r="10" spans="1:13" x14ac:dyDescent="0.45">
      <c r="H10">
        <v>5000</v>
      </c>
      <c r="I10">
        <f>1.08^70</f>
        <v>218.60640590159755</v>
      </c>
      <c r="J10" s="3">
        <f>H10*I10</f>
        <v>1093032.0295079877</v>
      </c>
      <c r="K10">
        <v>0.04</v>
      </c>
      <c r="L10" s="3">
        <f>J10*K10</f>
        <v>43721.281180319507</v>
      </c>
    </row>
    <row r="11" spans="1:13" x14ac:dyDescent="0.45">
      <c r="L11">
        <v>12</v>
      </c>
    </row>
    <row r="12" spans="1:13" x14ac:dyDescent="0.45">
      <c r="A12" t="s">
        <v>49</v>
      </c>
      <c r="L12" s="3">
        <f>L10/L11</f>
        <v>3643.4400983599589</v>
      </c>
    </row>
    <row r="13" spans="1:13" x14ac:dyDescent="0.45">
      <c r="A13">
        <v>300</v>
      </c>
      <c r="B13">
        <v>12</v>
      </c>
      <c r="C13" s="3">
        <f>A13*B13</f>
        <v>3600</v>
      </c>
      <c r="D13" s="3"/>
      <c r="H13" t="s">
        <v>55</v>
      </c>
      <c r="I13">
        <v>0.08</v>
      </c>
    </row>
    <row r="14" spans="1:13" x14ac:dyDescent="0.45">
      <c r="A14">
        <v>500</v>
      </c>
      <c r="B14">
        <v>12</v>
      </c>
      <c r="C14" s="3">
        <f t="shared" ref="C14:C16" si="1">A14*B14</f>
        <v>6000</v>
      </c>
    </row>
    <row r="15" spans="1:13" x14ac:dyDescent="0.45">
      <c r="A15">
        <v>750</v>
      </c>
      <c r="B15">
        <v>12</v>
      </c>
      <c r="C15" s="3">
        <f t="shared" si="1"/>
        <v>9000</v>
      </c>
    </row>
    <row r="16" spans="1:13" x14ac:dyDescent="0.45">
      <c r="A16">
        <v>1000</v>
      </c>
      <c r="B16">
        <v>12</v>
      </c>
      <c r="C16" s="3">
        <f t="shared" si="1"/>
        <v>12000</v>
      </c>
      <c r="M16">
        <f>136/20</f>
        <v>6.8</v>
      </c>
    </row>
    <row r="17" spans="1:11" x14ac:dyDescent="0.45">
      <c r="C17" t="s">
        <v>57</v>
      </c>
      <c r="H17" t="s">
        <v>56</v>
      </c>
    </row>
    <row r="18" spans="1:11" x14ac:dyDescent="0.45">
      <c r="B18" t="s">
        <v>50</v>
      </c>
      <c r="C18" t="s">
        <v>51</v>
      </c>
      <c r="D18" t="s">
        <v>52</v>
      </c>
      <c r="E18" t="s">
        <v>53</v>
      </c>
      <c r="F18" t="s">
        <v>54</v>
      </c>
      <c r="G18" t="s">
        <v>42</v>
      </c>
      <c r="H18" t="s">
        <v>51</v>
      </c>
      <c r="I18" t="s">
        <v>52</v>
      </c>
      <c r="J18" t="s">
        <v>53</v>
      </c>
      <c r="K18" t="s">
        <v>54</v>
      </c>
    </row>
    <row r="19" spans="1:11" x14ac:dyDescent="0.45">
      <c r="A19">
        <v>0</v>
      </c>
      <c r="B19">
        <v>10</v>
      </c>
      <c r="C19">
        <v>3600</v>
      </c>
      <c r="D19">
        <v>6000</v>
      </c>
      <c r="E19">
        <v>9000</v>
      </c>
      <c r="F19">
        <v>12000</v>
      </c>
      <c r="G19">
        <f>(1+$I$13)^B19</f>
        <v>2.1589249972727877</v>
      </c>
      <c r="H19" s="3">
        <f>C19*$G19</f>
        <v>7772.1299901820357</v>
      </c>
      <c r="I19" s="3">
        <f t="shared" ref="I19:K19" si="2">D19*$G19</f>
        <v>12953.549983636727</v>
      </c>
      <c r="J19" s="3">
        <f t="shared" si="2"/>
        <v>19430.324975455089</v>
      </c>
      <c r="K19" s="3">
        <f t="shared" si="2"/>
        <v>25907.099967273454</v>
      </c>
    </row>
    <row r="20" spans="1:11" x14ac:dyDescent="0.45">
      <c r="A20">
        <v>1</v>
      </c>
      <c r="B20">
        <v>9</v>
      </c>
      <c r="C20">
        <v>3600</v>
      </c>
      <c r="D20">
        <v>6000</v>
      </c>
      <c r="E20">
        <v>9000</v>
      </c>
      <c r="F20">
        <v>12000</v>
      </c>
      <c r="G20">
        <f t="shared" ref="G20:G28" si="3">(1+$I$13)^B20</f>
        <v>1.9990046271044331</v>
      </c>
      <c r="H20" s="3">
        <f t="shared" ref="H20:H28" si="4">C20*$G20</f>
        <v>7196.4166575759591</v>
      </c>
      <c r="I20" s="3">
        <f t="shared" ref="I20:I28" si="5">D20*$G20</f>
        <v>11994.027762626598</v>
      </c>
      <c r="J20" s="3">
        <f t="shared" ref="J20:J28" si="6">E20*$G20</f>
        <v>17991.041643939898</v>
      </c>
      <c r="K20" s="3">
        <f t="shared" ref="K20:K28" si="7">F20*$G20</f>
        <v>23988.055525253196</v>
      </c>
    </row>
    <row r="21" spans="1:11" x14ac:dyDescent="0.45">
      <c r="A21">
        <v>2</v>
      </c>
      <c r="B21">
        <v>8</v>
      </c>
      <c r="C21">
        <v>3600</v>
      </c>
      <c r="D21">
        <v>6000</v>
      </c>
      <c r="E21">
        <v>9000</v>
      </c>
      <c r="F21">
        <v>12000</v>
      </c>
      <c r="G21">
        <f t="shared" si="3"/>
        <v>1.8509302102818823</v>
      </c>
      <c r="H21" s="3">
        <f t="shared" si="4"/>
        <v>6663.3487570147763</v>
      </c>
      <c r="I21" s="3">
        <f t="shared" si="5"/>
        <v>11105.581261691294</v>
      </c>
      <c r="J21" s="3">
        <f t="shared" si="6"/>
        <v>16658.371892536939</v>
      </c>
      <c r="K21" s="3">
        <f t="shared" si="7"/>
        <v>22211.162523382587</v>
      </c>
    </row>
    <row r="22" spans="1:11" x14ac:dyDescent="0.45">
      <c r="A22">
        <v>3</v>
      </c>
      <c r="B22">
        <v>7</v>
      </c>
      <c r="C22">
        <v>3600</v>
      </c>
      <c r="D22">
        <v>6000</v>
      </c>
      <c r="E22">
        <v>9000</v>
      </c>
      <c r="F22">
        <v>12000</v>
      </c>
      <c r="G22">
        <f t="shared" si="3"/>
        <v>1.7138242687795207</v>
      </c>
      <c r="H22" s="3">
        <f t="shared" si="4"/>
        <v>6169.7673676062741</v>
      </c>
      <c r="I22" s="3">
        <f t="shared" si="5"/>
        <v>10282.945612677124</v>
      </c>
      <c r="J22" s="3">
        <f t="shared" si="6"/>
        <v>15424.418419015687</v>
      </c>
      <c r="K22" s="3">
        <f t="shared" si="7"/>
        <v>20565.891225354248</v>
      </c>
    </row>
    <row r="23" spans="1:11" x14ac:dyDescent="0.45">
      <c r="A23">
        <v>4</v>
      </c>
      <c r="B23">
        <v>6</v>
      </c>
      <c r="C23">
        <v>3600</v>
      </c>
      <c r="D23">
        <v>6000</v>
      </c>
      <c r="E23">
        <v>9000</v>
      </c>
      <c r="F23">
        <v>12000</v>
      </c>
      <c r="G23">
        <f t="shared" si="3"/>
        <v>1.5868743229440005</v>
      </c>
      <c r="H23" s="3">
        <f t="shared" si="4"/>
        <v>5712.7475625984016</v>
      </c>
      <c r="I23" s="3">
        <f t="shared" si="5"/>
        <v>9521.2459376640036</v>
      </c>
      <c r="J23" s="3">
        <f t="shared" si="6"/>
        <v>14281.868906496005</v>
      </c>
      <c r="K23" s="3">
        <f t="shared" si="7"/>
        <v>19042.491875328007</v>
      </c>
    </row>
    <row r="24" spans="1:11" x14ac:dyDescent="0.45">
      <c r="A24">
        <v>5</v>
      </c>
      <c r="B24">
        <v>5</v>
      </c>
      <c r="C24">
        <v>3600</v>
      </c>
      <c r="D24">
        <v>6000</v>
      </c>
      <c r="E24">
        <v>9000</v>
      </c>
      <c r="F24">
        <v>12000</v>
      </c>
      <c r="G24">
        <f t="shared" si="3"/>
        <v>1.4693280768000003</v>
      </c>
      <c r="H24" s="3">
        <f t="shared" si="4"/>
        <v>5289.5810764800008</v>
      </c>
      <c r="I24" s="3">
        <f t="shared" si="5"/>
        <v>8815.9684608000025</v>
      </c>
      <c r="J24" s="3">
        <f t="shared" si="6"/>
        <v>13223.952691200004</v>
      </c>
      <c r="K24" s="3">
        <f t="shared" si="7"/>
        <v>17631.936921600005</v>
      </c>
    </row>
    <row r="25" spans="1:11" x14ac:dyDescent="0.45">
      <c r="A25">
        <v>6</v>
      </c>
      <c r="B25">
        <v>4</v>
      </c>
      <c r="C25">
        <v>3600</v>
      </c>
      <c r="D25">
        <v>6000</v>
      </c>
      <c r="E25">
        <v>9000</v>
      </c>
      <c r="F25">
        <v>12000</v>
      </c>
      <c r="G25">
        <f t="shared" si="3"/>
        <v>1.3604889600000003</v>
      </c>
      <c r="H25" s="3">
        <f t="shared" si="4"/>
        <v>4897.7602560000014</v>
      </c>
      <c r="I25" s="3">
        <f t="shared" si="5"/>
        <v>8162.9337600000017</v>
      </c>
      <c r="J25" s="3">
        <f t="shared" si="6"/>
        <v>12244.400640000003</v>
      </c>
      <c r="K25" s="3">
        <f t="shared" si="7"/>
        <v>16325.867520000003</v>
      </c>
    </row>
    <row r="26" spans="1:11" x14ac:dyDescent="0.45">
      <c r="A26">
        <v>7</v>
      </c>
      <c r="B26">
        <v>3</v>
      </c>
      <c r="C26">
        <v>3600</v>
      </c>
      <c r="D26">
        <v>6000</v>
      </c>
      <c r="E26">
        <v>9000</v>
      </c>
      <c r="F26">
        <v>12000</v>
      </c>
      <c r="G26">
        <f t="shared" si="3"/>
        <v>1.2597120000000002</v>
      </c>
      <c r="H26" s="3">
        <f t="shared" si="4"/>
        <v>4534.9632000000001</v>
      </c>
      <c r="I26" s="3">
        <f t="shared" si="5"/>
        <v>7558.2720000000008</v>
      </c>
      <c r="J26" s="3">
        <f t="shared" si="6"/>
        <v>11337.408000000001</v>
      </c>
      <c r="K26" s="3">
        <f t="shared" si="7"/>
        <v>15116.544000000002</v>
      </c>
    </row>
    <row r="27" spans="1:11" x14ac:dyDescent="0.45">
      <c r="A27">
        <v>8</v>
      </c>
      <c r="B27">
        <v>2</v>
      </c>
      <c r="C27">
        <v>3600</v>
      </c>
      <c r="D27">
        <v>6000</v>
      </c>
      <c r="E27">
        <v>9000</v>
      </c>
      <c r="F27">
        <v>12000</v>
      </c>
      <c r="G27">
        <f t="shared" si="3"/>
        <v>1.1664000000000001</v>
      </c>
      <c r="H27" s="3">
        <f t="shared" si="4"/>
        <v>4199.04</v>
      </c>
      <c r="I27" s="3">
        <f t="shared" si="5"/>
        <v>6998.4000000000005</v>
      </c>
      <c r="J27" s="3">
        <f t="shared" si="6"/>
        <v>10497.6</v>
      </c>
      <c r="K27" s="3">
        <f t="shared" si="7"/>
        <v>13996.800000000001</v>
      </c>
    </row>
    <row r="28" spans="1:11" x14ac:dyDescent="0.45">
      <c r="A28">
        <v>9</v>
      </c>
      <c r="B28">
        <v>1</v>
      </c>
      <c r="C28">
        <v>3600</v>
      </c>
      <c r="D28">
        <v>6000</v>
      </c>
      <c r="E28">
        <v>9000</v>
      </c>
      <c r="F28">
        <v>12000</v>
      </c>
      <c r="G28">
        <f t="shared" si="3"/>
        <v>1.08</v>
      </c>
      <c r="H28" s="3">
        <f t="shared" si="4"/>
        <v>3888.0000000000005</v>
      </c>
      <c r="I28" s="3">
        <f t="shared" si="5"/>
        <v>6480</v>
      </c>
      <c r="J28" s="3">
        <f t="shared" si="6"/>
        <v>9720</v>
      </c>
      <c r="K28" s="3">
        <f t="shared" si="7"/>
        <v>12960</v>
      </c>
    </row>
    <row r="29" spans="1:11" x14ac:dyDescent="0.45">
      <c r="F29" t="s">
        <v>58</v>
      </c>
      <c r="H29" s="3">
        <f>SUM(H19:H28)</f>
        <v>56323.75486745745</v>
      </c>
      <c r="I29" s="3">
        <f t="shared" ref="I29:K29" si="8">SUM(I19:I28)</f>
        <v>93872.924779095745</v>
      </c>
      <c r="J29" s="3">
        <f t="shared" si="8"/>
        <v>140809.38716864362</v>
      </c>
      <c r="K29" s="3">
        <f t="shared" si="8"/>
        <v>187745.84955819149</v>
      </c>
    </row>
    <row r="30" spans="1:11" x14ac:dyDescent="0.45">
      <c r="F30" t="s">
        <v>59</v>
      </c>
      <c r="H30" s="3">
        <f>H29*$G$19</f>
        <v>121598.76232361874</v>
      </c>
      <c r="I30" s="3">
        <f t="shared" ref="I30:K32" si="9">I29*$G$19</f>
        <v>202664.60387269789</v>
      </c>
      <c r="J30" s="3">
        <f t="shared" si="9"/>
        <v>303996.90580904682</v>
      </c>
      <c r="K30" s="3">
        <f t="shared" si="9"/>
        <v>405329.20774539578</v>
      </c>
    </row>
    <row r="31" spans="1:11" x14ac:dyDescent="0.45">
      <c r="F31" t="s">
        <v>60</v>
      </c>
      <c r="H31" s="3">
        <f>H30*$G$19</f>
        <v>262522.60761789297</v>
      </c>
      <c r="I31" s="3">
        <f t="shared" si="9"/>
        <v>437537.67936315492</v>
      </c>
      <c r="J31" s="3">
        <f t="shared" si="9"/>
        <v>656306.51904473233</v>
      </c>
      <c r="K31" s="3">
        <f t="shared" si="9"/>
        <v>875075.35872630985</v>
      </c>
    </row>
    <row r="32" spans="1:11" x14ac:dyDescent="0.45">
      <c r="F32" t="s">
        <v>62</v>
      </c>
      <c r="H32" s="3">
        <f>H31*$G$19</f>
        <v>566766.61993550474</v>
      </c>
      <c r="I32" s="3">
        <f t="shared" si="9"/>
        <v>944611.03322584112</v>
      </c>
      <c r="J32" s="3">
        <f t="shared" si="9"/>
        <v>1416916.5498387616</v>
      </c>
      <c r="K32" s="3">
        <f t="shared" si="9"/>
        <v>1889222.0664516822</v>
      </c>
    </row>
    <row r="33" spans="4:11" x14ac:dyDescent="0.45">
      <c r="H33" s="3"/>
    </row>
    <row r="34" spans="4:11" x14ac:dyDescent="0.45">
      <c r="D34" t="s">
        <v>61</v>
      </c>
      <c r="H34" s="3">
        <f>(H29*$G$19)+H29</f>
        <v>177922.51719107619</v>
      </c>
      <c r="I34" s="3">
        <f t="shared" ref="I34:K34" si="10">(I29*$G$19)+I29</f>
        <v>296537.5286517936</v>
      </c>
      <c r="J34" s="3">
        <f t="shared" si="10"/>
        <v>444806.29297769046</v>
      </c>
      <c r="K34" s="3">
        <f t="shared" si="10"/>
        <v>593075.05730358721</v>
      </c>
    </row>
    <row r="35" spans="4:11" x14ac:dyDescent="0.45">
      <c r="D35" t="s">
        <v>63</v>
      </c>
      <c r="H35" s="3">
        <f>(H34*$G$19)+H29</f>
        <v>440445.12480896909</v>
      </c>
      <c r="I35" s="3">
        <f t="shared" ref="I35:K35" si="11">(I34*$G$19)+I29</f>
        <v>734075.20801494853</v>
      </c>
      <c r="J35" s="3">
        <f t="shared" si="11"/>
        <v>1101112.8120224229</v>
      </c>
      <c r="K35" s="3">
        <f t="shared" si="11"/>
        <v>1468150.4160298971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Izračun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tomazh</dc:creator>
  <cp:lastModifiedBy>Hovelja, Tomaž</cp:lastModifiedBy>
  <dcterms:created xsi:type="dcterms:W3CDTF">2015-03-16T12:02:54Z</dcterms:created>
  <dcterms:modified xsi:type="dcterms:W3CDTF">2025-03-25T14:54:23Z</dcterms:modified>
</cp:coreProperties>
</file>