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tej\Documents\AI\MMDS\2025\7 - Page Rank &amp; Link Spam\"/>
    </mc:Choice>
  </mc:AlternateContent>
  <xr:revisionPtr revIDLastSave="0" documentId="13_ncr:1_{2A5E1B40-1341-4B1E-B198-A3328D3588C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ageRank-3x3" sheetId="1" r:id="rId1"/>
    <sheet name="PageRank-4x4" sheetId="6" r:id="rId2"/>
    <sheet name="TS PageRank" sheetId="8" r:id="rId3"/>
    <sheet name="HITS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  <c r="B12" i="9"/>
  <c r="B11" i="9"/>
  <c r="B10" i="9"/>
  <c r="B9" i="9"/>
  <c r="C10" i="9" l="1"/>
  <c r="C13" i="9"/>
  <c r="C9" i="9"/>
  <c r="C11" i="9"/>
  <c r="C12" i="9"/>
  <c r="D13" i="9" l="1"/>
  <c r="D12" i="9"/>
  <c r="D11" i="9"/>
  <c r="D10" i="9"/>
  <c r="D9" i="9"/>
  <c r="E9" i="9" l="1"/>
  <c r="E11" i="9"/>
  <c r="E12" i="9"/>
  <c r="E13" i="9"/>
  <c r="E10" i="9"/>
  <c r="F12" i="9" l="1"/>
  <c r="E15" i="9"/>
  <c r="F9" i="9"/>
  <c r="E16" i="9"/>
  <c r="F10" i="9"/>
  <c r="F13" i="9"/>
  <c r="E19" i="9"/>
  <c r="E18" i="9"/>
  <c r="F11" i="9"/>
  <c r="E17" i="9"/>
  <c r="G11" i="9" l="1"/>
  <c r="G13" i="9"/>
  <c r="G17" i="9"/>
  <c r="G9" i="9"/>
  <c r="G15" i="9" s="1"/>
  <c r="G10" i="9"/>
  <c r="G12" i="9"/>
  <c r="H10" i="9" l="1"/>
  <c r="H12" i="9"/>
  <c r="H9" i="9"/>
  <c r="H13" i="9"/>
  <c r="H11" i="9"/>
  <c r="G19" i="9"/>
  <c r="G18" i="9"/>
  <c r="G16" i="9"/>
  <c r="A30" i="8" l="1"/>
  <c r="A29" i="8"/>
  <c r="A28" i="8"/>
  <c r="A27" i="8"/>
  <c r="AD25" i="8"/>
  <c r="A18" i="8"/>
  <c r="A17" i="8"/>
  <c r="A16" i="8"/>
  <c r="A15" i="8"/>
  <c r="AD13" i="8"/>
  <c r="A9" i="8"/>
  <c r="I12" i="8" s="1"/>
  <c r="K6" i="8"/>
  <c r="J6" i="8"/>
  <c r="I6" i="8"/>
  <c r="H6" i="8"/>
  <c r="K5" i="8"/>
  <c r="J5" i="8"/>
  <c r="I5" i="8"/>
  <c r="C5" i="8"/>
  <c r="H5" i="8" s="1"/>
  <c r="K4" i="8"/>
  <c r="J4" i="8"/>
  <c r="I4" i="8"/>
  <c r="C4" i="8"/>
  <c r="H4" i="8" s="1"/>
  <c r="K3" i="8"/>
  <c r="J3" i="8"/>
  <c r="I3" i="8"/>
  <c r="H3" i="8"/>
  <c r="AD30" i="6"/>
  <c r="AD29" i="6"/>
  <c r="AD28" i="6"/>
  <c r="AD27" i="6"/>
  <c r="A30" i="6"/>
  <c r="A29" i="6"/>
  <c r="A28" i="6"/>
  <c r="A27" i="6"/>
  <c r="AD18" i="6"/>
  <c r="AD17" i="6"/>
  <c r="AD16" i="6"/>
  <c r="AD15" i="6"/>
  <c r="AD13" i="6" s="1"/>
  <c r="A18" i="6"/>
  <c r="A17" i="6"/>
  <c r="A16" i="6"/>
  <c r="A15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J11" i="6"/>
  <c r="O7" i="6" s="1"/>
  <c r="K6" i="6"/>
  <c r="J6" i="6"/>
  <c r="J5" i="6"/>
  <c r="I5" i="6"/>
  <c r="H5" i="6"/>
  <c r="K4" i="6"/>
  <c r="J4" i="6"/>
  <c r="I4" i="6"/>
  <c r="H4" i="6"/>
  <c r="K3" i="6"/>
  <c r="J3" i="6"/>
  <c r="I3" i="6"/>
  <c r="D6" i="6"/>
  <c r="I6" i="6" s="1"/>
  <c r="C6" i="6"/>
  <c r="H6" i="6" s="1"/>
  <c r="F5" i="6"/>
  <c r="K5" i="6" s="1"/>
  <c r="C5" i="6"/>
  <c r="F4" i="6"/>
  <c r="C4" i="6"/>
  <c r="D3" i="6"/>
  <c r="AD25" i="6"/>
  <c r="A9" i="6"/>
  <c r="I11" i="6" s="1"/>
  <c r="N7" i="6" s="1"/>
  <c r="H3" i="6"/>
  <c r="AB25" i="1"/>
  <c r="AB24" i="1"/>
  <c r="AB21" i="1" s="1"/>
  <c r="AB23" i="1"/>
  <c r="B30" i="6" l="1"/>
  <c r="B35" i="6" s="1"/>
  <c r="J9" i="6"/>
  <c r="O5" i="6" s="1"/>
  <c r="I12" i="6"/>
  <c r="N8" i="6" s="1"/>
  <c r="H10" i="6"/>
  <c r="B28" i="6" s="1"/>
  <c r="J12" i="6"/>
  <c r="O8" i="6" s="1"/>
  <c r="I9" i="6"/>
  <c r="N5" i="6" s="1"/>
  <c r="I10" i="6"/>
  <c r="N6" i="6" s="1"/>
  <c r="H12" i="6"/>
  <c r="M8" i="6" s="1"/>
  <c r="B18" i="6" s="1"/>
  <c r="J10" i="6"/>
  <c r="O6" i="6" s="1"/>
  <c r="K10" i="6"/>
  <c r="P6" i="6" s="1"/>
  <c r="K12" i="6"/>
  <c r="P8" i="6" s="1"/>
  <c r="K11" i="6"/>
  <c r="P7" i="6" s="1"/>
  <c r="H11" i="6"/>
  <c r="M7" i="6" s="1"/>
  <c r="B17" i="6" s="1"/>
  <c r="K9" i="6"/>
  <c r="P5" i="6" s="1"/>
  <c r="I10" i="8"/>
  <c r="N6" i="8" s="1"/>
  <c r="I11" i="8"/>
  <c r="N7" i="8" s="1"/>
  <c r="I9" i="8"/>
  <c r="N8" i="8"/>
  <c r="N5" i="8"/>
  <c r="J12" i="8"/>
  <c r="O8" i="8" s="1"/>
  <c r="J11" i="8"/>
  <c r="O7" i="8" s="1"/>
  <c r="J10" i="8"/>
  <c r="O6" i="8" s="1"/>
  <c r="J9" i="8"/>
  <c r="O5" i="8" s="1"/>
  <c r="H12" i="8"/>
  <c r="H11" i="8"/>
  <c r="H10" i="8"/>
  <c r="H9" i="8"/>
  <c r="K10" i="8"/>
  <c r="P6" i="8" s="1"/>
  <c r="K12" i="8"/>
  <c r="P8" i="8" s="1"/>
  <c r="K9" i="8"/>
  <c r="P5" i="8" s="1"/>
  <c r="K11" i="8"/>
  <c r="P7" i="8" s="1"/>
  <c r="M6" i="6"/>
  <c r="H9" i="6"/>
  <c r="M5" i="6" s="1"/>
  <c r="A25" i="1"/>
  <c r="A24" i="1"/>
  <c r="A23" i="1"/>
  <c r="AB15" i="1"/>
  <c r="AB14" i="1"/>
  <c r="AB13" i="1"/>
  <c r="A15" i="1"/>
  <c r="A14" i="1"/>
  <c r="A13" i="1"/>
  <c r="I5" i="1"/>
  <c r="E10" i="1"/>
  <c r="D10" i="1"/>
  <c r="C10" i="1"/>
  <c r="E9" i="1"/>
  <c r="D9" i="1"/>
  <c r="C9" i="1"/>
  <c r="E8" i="1"/>
  <c r="D8" i="1"/>
  <c r="C8" i="1"/>
  <c r="A8" i="1"/>
  <c r="H10" i="1" s="1"/>
  <c r="G5" i="1"/>
  <c r="B25" i="1" s="1"/>
  <c r="I4" i="1"/>
  <c r="H4" i="1"/>
  <c r="I3" i="1"/>
  <c r="D5" i="1"/>
  <c r="H5" i="1" s="1"/>
  <c r="D3" i="1"/>
  <c r="H3" i="1" s="1"/>
  <c r="C4" i="1"/>
  <c r="G4" i="1" s="1"/>
  <c r="C3" i="1"/>
  <c r="G3" i="1" s="1"/>
  <c r="B33" i="6" l="1"/>
  <c r="B29" i="6"/>
  <c r="B34" i="6" s="1"/>
  <c r="B24" i="1"/>
  <c r="B23" i="6"/>
  <c r="B27" i="6"/>
  <c r="AB15" i="6"/>
  <c r="B15" i="6"/>
  <c r="B16" i="6"/>
  <c r="C18" i="6" s="1"/>
  <c r="C23" i="6" s="1"/>
  <c r="M6" i="8"/>
  <c r="B16" i="8" s="1"/>
  <c r="B28" i="8"/>
  <c r="B33" i="8" s="1"/>
  <c r="M8" i="8"/>
  <c r="B30" i="8"/>
  <c r="B35" i="8" s="1"/>
  <c r="M7" i="8"/>
  <c r="B17" i="8" s="1"/>
  <c r="B29" i="8"/>
  <c r="B34" i="8" s="1"/>
  <c r="M5" i="8"/>
  <c r="B15" i="8" s="1"/>
  <c r="B27" i="8"/>
  <c r="B32" i="8" s="1"/>
  <c r="B18" i="8"/>
  <c r="I8" i="1"/>
  <c r="M5" i="1" s="1"/>
  <c r="G10" i="1"/>
  <c r="K7" i="1" s="1"/>
  <c r="G8" i="1"/>
  <c r="K5" i="1" s="1"/>
  <c r="Z13" i="1" s="1"/>
  <c r="L7" i="1"/>
  <c r="H9" i="1"/>
  <c r="L6" i="1" s="1"/>
  <c r="I10" i="1"/>
  <c r="M7" i="1" s="1"/>
  <c r="H8" i="1"/>
  <c r="L5" i="1" s="1"/>
  <c r="I9" i="1"/>
  <c r="M6" i="1" s="1"/>
  <c r="G9" i="1"/>
  <c r="K6" i="1" s="1"/>
  <c r="B29" i="1"/>
  <c r="AB11" i="1"/>
  <c r="C16" i="6" l="1"/>
  <c r="C15" i="6"/>
  <c r="AD20" i="6"/>
  <c r="AB20" i="6"/>
  <c r="Z15" i="1"/>
  <c r="C29" i="6"/>
  <c r="C34" i="6" s="1"/>
  <c r="C28" i="6"/>
  <c r="C33" i="6" s="1"/>
  <c r="C27" i="6"/>
  <c r="C32" i="6" s="1"/>
  <c r="B32" i="6"/>
  <c r="B23" i="1"/>
  <c r="C17" i="6"/>
  <c r="Z14" i="1"/>
  <c r="C30" i="6"/>
  <c r="C35" i="6" s="1"/>
  <c r="C28" i="8"/>
  <c r="C33" i="8" s="1"/>
  <c r="C30" i="8"/>
  <c r="C35" i="8" s="1"/>
  <c r="C27" i="8"/>
  <c r="C29" i="8"/>
  <c r="C34" i="8" s="1"/>
  <c r="C17" i="8"/>
  <c r="C22" i="8" s="1"/>
  <c r="B21" i="8"/>
  <c r="B20" i="8"/>
  <c r="C15" i="8"/>
  <c r="C20" i="8" s="1"/>
  <c r="B22" i="8"/>
  <c r="C18" i="8"/>
  <c r="C23" i="8" s="1"/>
  <c r="B23" i="8"/>
  <c r="C16" i="8"/>
  <c r="C21" i="8" s="1"/>
  <c r="C21" i="6"/>
  <c r="B22" i="6"/>
  <c r="C20" i="6"/>
  <c r="B20" i="6"/>
  <c r="B21" i="6"/>
  <c r="C22" i="6"/>
  <c r="B14" i="1"/>
  <c r="B18" i="1" s="1"/>
  <c r="B15" i="1"/>
  <c r="B19" i="1" s="1"/>
  <c r="B13" i="1"/>
  <c r="B17" i="1" s="1"/>
  <c r="B27" i="1"/>
  <c r="B28" i="1"/>
  <c r="C15" i="1" l="1"/>
  <c r="C25" i="1"/>
  <c r="C23" i="1"/>
  <c r="C27" i="1"/>
  <c r="C24" i="1"/>
  <c r="C28" i="1" s="1"/>
  <c r="C14" i="1"/>
  <c r="C18" i="1" s="1"/>
  <c r="C32" i="8"/>
  <c r="C19" i="1"/>
  <c r="C13" i="1"/>
  <c r="C29" i="1"/>
  <c r="C17" i="1"/>
  <c r="Z18" i="1" l="1"/>
  <c r="Z19" i="1"/>
  <c r="Z17" i="1"/>
  <c r="Z25" i="1" l="1"/>
  <c r="Z23" i="1"/>
  <c r="Z27" i="1" s="1"/>
  <c r="Z24" i="1"/>
  <c r="AB28" i="1" s="1"/>
  <c r="AB18" i="1"/>
  <c r="AB19" i="1"/>
  <c r="AB27" i="1" l="1"/>
  <c r="Z21" i="1"/>
  <c r="Z28" i="1"/>
  <c r="Z29" i="1"/>
  <c r="AB29" i="1"/>
  <c r="Z11" i="1"/>
  <c r="AB17" i="1"/>
  <c r="AB28" i="6" l="1"/>
  <c r="AB30" i="6"/>
  <c r="AD35" i="6" s="1"/>
  <c r="AB27" i="6"/>
  <c r="AB29" i="6"/>
  <c r="AD34" i="6" s="1"/>
  <c r="AD33" i="6"/>
  <c r="AB16" i="6"/>
  <c r="AB18" i="6"/>
  <c r="AB17" i="6"/>
  <c r="AB22" i="6" l="1"/>
  <c r="AD22" i="6"/>
  <c r="AB21" i="6"/>
  <c r="AB13" i="6"/>
  <c r="AD21" i="6"/>
  <c r="AB25" i="6"/>
  <c r="AB23" i="6"/>
  <c r="AD23" i="6"/>
  <c r="AB35" i="6"/>
  <c r="AB32" i="6"/>
  <c r="AB33" i="6"/>
  <c r="AD32" i="6"/>
  <c r="AB34" i="6"/>
  <c r="AB28" i="8" l="1"/>
  <c r="AD33" i="8" s="1"/>
  <c r="AB27" i="8"/>
  <c r="AB30" i="8"/>
  <c r="AB29" i="8"/>
  <c r="AD34" i="8" s="1"/>
  <c r="AB17" i="8"/>
  <c r="AD22" i="8" s="1"/>
  <c r="AB15" i="8"/>
  <c r="AB16" i="8"/>
  <c r="AD21" i="8" s="1"/>
  <c r="AB18" i="8"/>
  <c r="AD23" i="8" s="1"/>
  <c r="AB32" i="8" l="1"/>
  <c r="AD32" i="8"/>
  <c r="AB33" i="8"/>
  <c r="AB34" i="8"/>
  <c r="AD35" i="8"/>
  <c r="AB35" i="8"/>
  <c r="AB25" i="8"/>
  <c r="AB22" i="8"/>
  <c r="AB23" i="8"/>
  <c r="AB21" i="8"/>
  <c r="AD20" i="8"/>
  <c r="AB13" i="8"/>
  <c r="AB20" i="8"/>
</calcChain>
</file>

<file path=xl/sharedStrings.xml><?xml version="1.0" encoding="utf-8"?>
<sst xmlns="http://schemas.openxmlformats.org/spreadsheetml/2006/main" count="79" uniqueCount="33">
  <si>
    <t>y</t>
  </si>
  <si>
    <t>a</t>
  </si>
  <si>
    <t>m</t>
  </si>
  <si>
    <t>r</t>
  </si>
  <si>
    <t>A</t>
  </si>
  <si>
    <t>r'</t>
  </si>
  <si>
    <t>r''</t>
  </si>
  <si>
    <t>b</t>
  </si>
  <si>
    <t>c</t>
  </si>
  <si>
    <t>d</t>
  </si>
  <si>
    <t>beta=0.8</t>
  </si>
  <si>
    <t>S</t>
  </si>
  <si>
    <t>{1,2,3,4}</t>
  </si>
  <si>
    <t>{1,2,3}</t>
  </si>
  <si>
    <t>{1,2}</t>
  </si>
  <si>
    <t>{1}</t>
  </si>
  <si>
    <t>M</t>
  </si>
  <si>
    <t>[1/N]_NxN</t>
  </si>
  <si>
    <t>β</t>
  </si>
  <si>
    <t>1 - β</t>
  </si>
  <si>
    <t>(1 - β) [1/N]_NxN</t>
  </si>
  <si>
    <t>β M</t>
  </si>
  <si>
    <t>SOLUTION</t>
  </si>
  <si>
    <t>S = {1}, β = 0.8</t>
  </si>
  <si>
    <t>L</t>
  </si>
  <si>
    <r>
      <t>L</t>
    </r>
    <r>
      <rPr>
        <b/>
        <vertAlign val="superscript"/>
        <sz val="11"/>
        <color theme="1"/>
        <rFont val="Calibri"/>
        <family val="2"/>
        <charset val="238"/>
        <scheme val="minor"/>
      </rPr>
      <t>T</t>
    </r>
  </si>
  <si>
    <t>B</t>
  </si>
  <si>
    <t>C</t>
  </si>
  <si>
    <t>D</t>
  </si>
  <si>
    <t>E</t>
  </si>
  <si>
    <t>h</t>
  </si>
  <si>
    <t>LTh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</si>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</sst>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7" borderId="0" xfId="0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165" fontId="0" fillId="6" borderId="0" xfId="0" applyNumberFormat="1" applyFill="1"/>
    <xf numFmtId="165" fontId="2" fillId="5" borderId="0" xfId="0" applyNumberFormat="1" applyFont="1" applyFill="1"/>
    <xf numFmtId="165" fontId="0" fillId="4" borderId="0" xfId="0" applyNumberFormat="1" applyFill="1"/>
    <xf numFmtId="0" fontId="4" fillId="0" borderId="0" xfId="0" applyFont="1"/>
    <xf numFmtId="165" fontId="1" fillId="19" borderId="0" xfId="0" applyNumberFormat="1" applyFont="1" applyFill="1"/>
    <xf numFmtId="0" fontId="1" fillId="0" borderId="0" xfId="0" applyFont="1" applyAlignment="1">
      <alignment horizontal="right"/>
    </xf>
    <xf numFmtId="164" fontId="0" fillId="20" borderId="0" xfId="0" applyNumberFormat="1" applyFill="1" applyAlignment="1">
      <alignment horizontal="center"/>
    </xf>
    <xf numFmtId="164" fontId="0" fillId="21" borderId="0" xfId="0" applyNumberForma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18" borderId="0" xfId="0" applyNumberFormat="1" applyFill="1" applyAlignment="1">
      <alignment horizontal="center" vertical="center"/>
    </xf>
    <xf numFmtId="165" fontId="1" fillId="19" borderId="0" xfId="0" applyNumberFormat="1" applyFont="1" applyFill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165" fontId="0" fillId="9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0" fillId="16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4" fontId="0" fillId="23" borderId="0" xfId="0" applyNumberFormat="1" applyFill="1"/>
    <xf numFmtId="164" fontId="0" fillId="5" borderId="0" xfId="0" applyNumberFormat="1" applyFill="1"/>
    <xf numFmtId="0" fontId="0" fillId="3" borderId="1" xfId="0" applyFill="1" applyBorder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workbookViewId="0">
      <selection activeCell="D13" sqref="D13"/>
    </sheetView>
  </sheetViews>
  <sheetFormatPr defaultRowHeight="14.4" x14ac:dyDescent="0.3"/>
  <cols>
    <col min="1" max="1" width="9.109375" style="2"/>
    <col min="2" max="20" width="7.5546875" bestFit="1" customWidth="1"/>
    <col min="28" max="28" width="10.109375" style="2" bestFit="1" customWidth="1"/>
  </cols>
  <sheetData>
    <row r="1" spans="1:28" x14ac:dyDescent="0.3">
      <c r="C1" s="53" t="s">
        <v>16</v>
      </c>
      <c r="D1" s="53"/>
      <c r="E1" s="53"/>
      <c r="G1" s="53" t="s">
        <v>21</v>
      </c>
      <c r="H1" s="53"/>
      <c r="I1" s="53"/>
    </row>
    <row r="2" spans="1:28" x14ac:dyDescent="0.3">
      <c r="A2" s="16" t="s">
        <v>18</v>
      </c>
      <c r="C2" s="4" t="s">
        <v>0</v>
      </c>
      <c r="D2" s="4" t="s">
        <v>1</v>
      </c>
      <c r="E2" s="4" t="s">
        <v>2</v>
      </c>
      <c r="G2" s="4" t="s">
        <v>0</v>
      </c>
      <c r="H2" s="4" t="s">
        <v>1</v>
      </c>
      <c r="I2" s="4" t="s">
        <v>2</v>
      </c>
    </row>
    <row r="3" spans="1:28" x14ac:dyDescent="0.3">
      <c r="A3" s="3">
        <v>0.8</v>
      </c>
      <c r="C3" s="9">
        <f>1/2</f>
        <v>0.5</v>
      </c>
      <c r="D3" s="9">
        <f>1/2</f>
        <v>0.5</v>
      </c>
      <c r="E3" s="9">
        <v>0</v>
      </c>
      <c r="F3" s="10"/>
      <c r="G3" s="17">
        <f t="shared" ref="G3:I5" si="0">$A$3*C3</f>
        <v>0.4</v>
      </c>
      <c r="H3" s="17">
        <f t="shared" si="0"/>
        <v>0.4</v>
      </c>
      <c r="I3" s="17">
        <f t="shared" si="0"/>
        <v>0</v>
      </c>
      <c r="J3" s="10"/>
    </row>
    <row r="4" spans="1:28" x14ac:dyDescent="0.3">
      <c r="C4" s="9">
        <f>1/2</f>
        <v>0.5</v>
      </c>
      <c r="D4" s="9">
        <v>0</v>
      </c>
      <c r="E4" s="9">
        <v>0</v>
      </c>
      <c r="F4" s="10"/>
      <c r="G4" s="17">
        <f t="shared" si="0"/>
        <v>0.4</v>
      </c>
      <c r="H4" s="17">
        <f t="shared" si="0"/>
        <v>0</v>
      </c>
      <c r="I4" s="17">
        <f t="shared" si="0"/>
        <v>0</v>
      </c>
      <c r="J4" s="10"/>
      <c r="K4" s="52" t="s">
        <v>4</v>
      </c>
      <c r="L4" s="52"/>
      <c r="M4" s="52"/>
    </row>
    <row r="5" spans="1:28" x14ac:dyDescent="0.3">
      <c r="C5" s="9">
        <v>0</v>
      </c>
      <c r="D5" s="9">
        <f>1/2</f>
        <v>0.5</v>
      </c>
      <c r="E5" s="9">
        <v>1</v>
      </c>
      <c r="F5" s="10"/>
      <c r="G5" s="17">
        <f t="shared" si="0"/>
        <v>0</v>
      </c>
      <c r="H5" s="17">
        <f t="shared" si="0"/>
        <v>0.4</v>
      </c>
      <c r="I5" s="17">
        <f t="shared" si="0"/>
        <v>0.8</v>
      </c>
      <c r="J5" s="10"/>
      <c r="K5" s="19">
        <f t="shared" ref="K5:M7" si="1">G3+G8</f>
        <v>0.46666666666666667</v>
      </c>
      <c r="L5" s="19">
        <f t="shared" si="1"/>
        <v>0.46666666666666667</v>
      </c>
      <c r="M5" s="19">
        <f t="shared" si="1"/>
        <v>6.6666666666666652E-2</v>
      </c>
    </row>
    <row r="6" spans="1:28" x14ac:dyDescent="0.3">
      <c r="C6" s="10"/>
      <c r="D6" s="10"/>
      <c r="E6" s="10"/>
      <c r="F6" s="10"/>
      <c r="G6" s="10"/>
      <c r="H6" s="10"/>
      <c r="I6" s="10"/>
      <c r="J6" s="10"/>
      <c r="K6" s="19">
        <f t="shared" si="1"/>
        <v>0.46666666666666667</v>
      </c>
      <c r="L6" s="19">
        <f t="shared" si="1"/>
        <v>6.6666666666666652E-2</v>
      </c>
      <c r="M6" s="19">
        <f t="shared" si="1"/>
        <v>6.6666666666666652E-2</v>
      </c>
    </row>
    <row r="7" spans="1:28" x14ac:dyDescent="0.3">
      <c r="A7" s="15" t="s">
        <v>19</v>
      </c>
      <c r="C7" s="54" t="s">
        <v>17</v>
      </c>
      <c r="D7" s="54"/>
      <c r="E7" s="54"/>
      <c r="F7" s="10"/>
      <c r="G7" s="55" t="s">
        <v>20</v>
      </c>
      <c r="H7" s="55"/>
      <c r="I7" s="55"/>
      <c r="J7" s="10"/>
      <c r="K7" s="19">
        <f t="shared" si="1"/>
        <v>6.6666666666666652E-2</v>
      </c>
      <c r="L7" s="19">
        <f t="shared" si="1"/>
        <v>0.46666666666666667</v>
      </c>
      <c r="M7" s="19">
        <f t="shared" si="1"/>
        <v>0.8666666666666667</v>
      </c>
    </row>
    <row r="8" spans="1:28" x14ac:dyDescent="0.3">
      <c r="A8" s="13">
        <f>1-A3</f>
        <v>0.19999999999999996</v>
      </c>
      <c r="C8" s="12">
        <f>1/3</f>
        <v>0.33333333333333331</v>
      </c>
      <c r="D8" s="12">
        <f t="shared" ref="D8:E10" si="2">1/3</f>
        <v>0.33333333333333331</v>
      </c>
      <c r="E8" s="12">
        <f t="shared" si="2"/>
        <v>0.33333333333333331</v>
      </c>
      <c r="F8" s="10"/>
      <c r="G8" s="18">
        <f t="shared" ref="G8:I10" si="3">$A$8*C8</f>
        <v>6.6666666666666652E-2</v>
      </c>
      <c r="H8" s="18">
        <f t="shared" si="3"/>
        <v>6.6666666666666652E-2</v>
      </c>
      <c r="I8" s="18">
        <f t="shared" si="3"/>
        <v>6.6666666666666652E-2</v>
      </c>
      <c r="J8" s="10"/>
      <c r="K8" s="10"/>
      <c r="L8" s="10"/>
      <c r="M8" s="10"/>
    </row>
    <row r="9" spans="1:28" x14ac:dyDescent="0.3">
      <c r="C9" s="12">
        <f t="shared" ref="C9:C10" si="4">1/3</f>
        <v>0.33333333333333331</v>
      </c>
      <c r="D9" s="12">
        <f t="shared" si="2"/>
        <v>0.33333333333333331</v>
      </c>
      <c r="E9" s="12">
        <f t="shared" si="2"/>
        <v>0.33333333333333331</v>
      </c>
      <c r="F9" s="10"/>
      <c r="G9" s="18">
        <f t="shared" si="3"/>
        <v>6.6666666666666652E-2</v>
      </c>
      <c r="H9" s="18">
        <f t="shared" si="3"/>
        <v>6.6666666666666652E-2</v>
      </c>
      <c r="I9" s="18">
        <f t="shared" si="3"/>
        <v>6.6666666666666652E-2</v>
      </c>
      <c r="J9" s="10"/>
      <c r="K9" s="10"/>
      <c r="L9" s="10"/>
      <c r="M9" s="10"/>
    </row>
    <row r="10" spans="1:28" x14ac:dyDescent="0.3">
      <c r="C10" s="12">
        <f t="shared" si="4"/>
        <v>0.33333333333333331</v>
      </c>
      <c r="D10" s="12">
        <f t="shared" si="2"/>
        <v>0.33333333333333331</v>
      </c>
      <c r="E10" s="12">
        <f t="shared" si="2"/>
        <v>0.33333333333333331</v>
      </c>
      <c r="F10" s="10"/>
      <c r="G10" s="18">
        <f t="shared" si="3"/>
        <v>6.6666666666666652E-2</v>
      </c>
      <c r="H10" s="18">
        <f t="shared" si="3"/>
        <v>6.6666666666666652E-2</v>
      </c>
      <c r="I10" s="18">
        <f t="shared" si="3"/>
        <v>6.6666666666666652E-2</v>
      </c>
      <c r="J10" s="10"/>
      <c r="K10" s="10"/>
      <c r="L10" s="10"/>
      <c r="M10" s="10"/>
      <c r="AB10" s="1" t="s">
        <v>22</v>
      </c>
    </row>
    <row r="11" spans="1:28" x14ac:dyDescent="0.3">
      <c r="Y11" s="22"/>
      <c r="Z11" s="21">
        <f>SUM(Z13:Z15)</f>
        <v>0</v>
      </c>
      <c r="AB11" s="23">
        <f>SUM(AB13:AB15)</f>
        <v>1</v>
      </c>
    </row>
    <row r="12" spans="1:28" x14ac:dyDescent="0.3">
      <c r="A12" s="1" t="s">
        <v>3</v>
      </c>
      <c r="B12" s="1" t="s">
        <v>5</v>
      </c>
      <c r="C12" s="1" t="s">
        <v>6</v>
      </c>
      <c r="Z12" s="20"/>
    </row>
    <row r="13" spans="1:28" x14ac:dyDescent="0.3">
      <c r="A13" s="27">
        <f>1/3</f>
        <v>0.33333333333333331</v>
      </c>
      <c r="B13" s="27">
        <f>$K5*A$13+$L5*A$14+$M5*A$15</f>
        <v>0.33333333333333331</v>
      </c>
      <c r="C13" s="27">
        <f>$K5*B$13+$L5*B$14+$M5*B$15</f>
        <v>0.27999999999999997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2">
        <f>$K5*Y$13+$L5*Y$14+$M5*Y$15</f>
        <v>0</v>
      </c>
      <c r="AA13" s="7"/>
      <c r="AB13" s="24">
        <f>7/33</f>
        <v>0.21212121212121213</v>
      </c>
    </row>
    <row r="14" spans="1:28" x14ac:dyDescent="0.3">
      <c r="A14" s="27">
        <f t="shared" ref="A14:A15" si="5">1/3</f>
        <v>0.33333333333333331</v>
      </c>
      <c r="B14" s="27">
        <f>$K6*A$13+$L6*A$14+$M6*A$15</f>
        <v>0.2</v>
      </c>
      <c r="C14" s="27">
        <f t="shared" ref="C14" si="6">$K6*B$13+$L6*B$14+$M6*B$15</f>
        <v>0.2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2">
        <f>$K6*Y$13+$L6*Y$14+$M6*Y$15</f>
        <v>0</v>
      </c>
      <c r="AA14" s="7"/>
      <c r="AB14" s="24">
        <f>5/33</f>
        <v>0.15151515151515152</v>
      </c>
    </row>
    <row r="15" spans="1:28" x14ac:dyDescent="0.3">
      <c r="A15" s="27">
        <f t="shared" si="5"/>
        <v>0.33333333333333331</v>
      </c>
      <c r="B15" s="27">
        <f>$K7*A$13+$L7*A$14+$M7*A$15</f>
        <v>0.46666666666666667</v>
      </c>
      <c r="C15" s="27">
        <f t="shared" ref="C15" si="7">$K7*B$13+$L7*B$14+$M7*B$15</f>
        <v>0.52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2">
        <f>$K7*Y$13+$L7*Y$14+$M7*Y$15</f>
        <v>0</v>
      </c>
      <c r="AA15" s="7"/>
      <c r="AB15" s="24">
        <f>21/33</f>
        <v>0.63636363636363635</v>
      </c>
    </row>
    <row r="16" spans="1:28" x14ac:dyDescent="0.3">
      <c r="A16" s="28"/>
      <c r="B16" s="28"/>
      <c r="C16" s="28"/>
    </row>
    <row r="17" spans="1:28" x14ac:dyDescent="0.3">
      <c r="A17" s="28"/>
      <c r="B17" s="31">
        <f>ABS(A13-B13)</f>
        <v>0</v>
      </c>
      <c r="C17" s="31">
        <f t="shared" ref="C17" si="8">ABS(B13-C13)</f>
        <v>5.3333333333333344E-2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f>ABS(Y13-Z13)</f>
        <v>0</v>
      </c>
      <c r="AB17" s="6">
        <f>ABS(Z13-AB13)</f>
        <v>0.21212121212121213</v>
      </c>
    </row>
    <row r="18" spans="1:28" x14ac:dyDescent="0.3">
      <c r="A18" s="28"/>
      <c r="B18" s="31">
        <f t="shared" ref="B18:C18" si="9">ABS(A14-B14)</f>
        <v>0.1333333333333333</v>
      </c>
      <c r="C18" s="31">
        <f t="shared" si="9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f>ABS(Y14-Z14)</f>
        <v>0</v>
      </c>
      <c r="AB18" s="6">
        <f t="shared" ref="AB18:AB19" si="10">ABS(Z14-AB14)</f>
        <v>0.15151515151515152</v>
      </c>
    </row>
    <row r="19" spans="1:28" x14ac:dyDescent="0.3">
      <c r="A19" s="28"/>
      <c r="B19" s="31">
        <f t="shared" ref="B19:C19" si="11">ABS(A15-B15)</f>
        <v>0.13333333333333336</v>
      </c>
      <c r="C19" s="31">
        <f t="shared" si="11"/>
        <v>5.3333333333333344E-2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f>ABS(Y15-Z15)</f>
        <v>0</v>
      </c>
      <c r="AB19" s="6">
        <f t="shared" si="10"/>
        <v>0.63636363636363635</v>
      </c>
    </row>
    <row r="21" spans="1:28" x14ac:dyDescent="0.3">
      <c r="S21" s="7"/>
      <c r="U21" s="7"/>
      <c r="Z21" s="21">
        <f>SUM(Z23:Z25)</f>
        <v>0.19999999999999996</v>
      </c>
      <c r="AB21" s="23">
        <f>SUM(AB23:AB25)</f>
        <v>1</v>
      </c>
    </row>
    <row r="22" spans="1:28" x14ac:dyDescent="0.3">
      <c r="A22" s="1" t="s">
        <v>3</v>
      </c>
      <c r="B22" s="1" t="s">
        <v>5</v>
      </c>
      <c r="C22" s="1" t="s">
        <v>6</v>
      </c>
      <c r="Z22" s="20"/>
    </row>
    <row r="23" spans="1:28" x14ac:dyDescent="0.3">
      <c r="A23" s="27">
        <f>1/3</f>
        <v>0.33333333333333331</v>
      </c>
      <c r="B23" s="27">
        <f>($G3*A$23+$H3*A$24+$I3*A$25)+$H8</f>
        <v>0.33333333333333331</v>
      </c>
      <c r="C23" s="27">
        <f t="shared" ref="C23:Z23" si="12">($G3*B$23+$H3*B$24+$I3*B$25)+$H8</f>
        <v>0.27999999999999997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36">
        <f t="shared" si="12"/>
        <v>6.6666666666666652E-2</v>
      </c>
      <c r="AA23" s="7"/>
      <c r="AB23" s="24">
        <f>7/33</f>
        <v>0.21212121212121213</v>
      </c>
    </row>
    <row r="24" spans="1:28" x14ac:dyDescent="0.3">
      <c r="A24" s="27">
        <f t="shared" ref="A24:A25" si="13">1/3</f>
        <v>0.33333333333333331</v>
      </c>
      <c r="B24" s="27">
        <f t="shared" ref="B24:Z24" si="14">($G4*A$23+$H4*A$24+$I4*A$25)+$H9</f>
        <v>0.19999999999999998</v>
      </c>
      <c r="C24" s="27">
        <f t="shared" si="14"/>
        <v>0.19999999999999998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36">
        <f t="shared" si="14"/>
        <v>6.6666666666666652E-2</v>
      </c>
      <c r="AA24" s="7"/>
      <c r="AB24" s="24">
        <f>5/33</f>
        <v>0.15151515151515152</v>
      </c>
    </row>
    <row r="25" spans="1:28" x14ac:dyDescent="0.3">
      <c r="A25" s="27">
        <f t="shared" si="13"/>
        <v>0.33333333333333331</v>
      </c>
      <c r="B25" s="27">
        <f t="shared" ref="B25:Z25" si="15">($G5*A$23+$H5*A$24+$I5*A$25)+$H10</f>
        <v>0.46666666666666667</v>
      </c>
      <c r="C25" s="27">
        <f t="shared" si="15"/>
        <v>0.52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36">
        <f t="shared" si="15"/>
        <v>6.6666666666666652E-2</v>
      </c>
      <c r="AA25" s="7"/>
      <c r="AB25" s="24">
        <f>21/33</f>
        <v>0.63636363636363635</v>
      </c>
    </row>
    <row r="26" spans="1:28" x14ac:dyDescent="0.3">
      <c r="A26" s="28"/>
      <c r="B26" s="29"/>
      <c r="C26" s="29"/>
    </row>
    <row r="27" spans="1:28" x14ac:dyDescent="0.3">
      <c r="A27" s="28"/>
      <c r="B27" s="30">
        <f>ABS(A23-B23)</f>
        <v>0</v>
      </c>
      <c r="C27" s="30">
        <f t="shared" ref="C27" si="16">ABS(B23-C23)</f>
        <v>5.3333333333333344E-2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>
        <f t="shared" ref="Z27:Z29" si="17">ABS(Y23-Z23)</f>
        <v>6.6666666666666652E-2</v>
      </c>
      <c r="AB27" s="6">
        <f>ABS(Z23-AB23)</f>
        <v>0.14545454545454548</v>
      </c>
    </row>
    <row r="28" spans="1:28" x14ac:dyDescent="0.3">
      <c r="A28" s="28"/>
      <c r="B28" s="30">
        <f t="shared" ref="B28:C28" si="18">ABS(A24-B24)</f>
        <v>0.13333333333333333</v>
      </c>
      <c r="C28" s="30">
        <f t="shared" si="18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f t="shared" si="17"/>
        <v>6.6666666666666652E-2</v>
      </c>
      <c r="AB28" s="6">
        <f t="shared" ref="AB28:AB29" si="19">ABS(Z24-AB24)</f>
        <v>8.4848484848484867E-2</v>
      </c>
    </row>
    <row r="29" spans="1:28" x14ac:dyDescent="0.3">
      <c r="A29" s="28"/>
      <c r="B29" s="30">
        <f t="shared" ref="B29:C29" si="20">ABS(A25-B25)</f>
        <v>0.13333333333333336</v>
      </c>
      <c r="C29" s="30">
        <f t="shared" si="20"/>
        <v>5.3333333333333344E-2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si="17"/>
        <v>6.6666666666666652E-2</v>
      </c>
      <c r="AB29" s="6">
        <f t="shared" si="19"/>
        <v>0.5696969696969697</v>
      </c>
    </row>
  </sheetData>
  <mergeCells count="5">
    <mergeCell ref="K4:M4"/>
    <mergeCell ref="C1:E1"/>
    <mergeCell ref="C7:E7"/>
    <mergeCell ref="G7:I7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workbookViewId="0"/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3" t="s">
        <v>16</v>
      </c>
      <c r="D1" s="53"/>
      <c r="E1" s="53"/>
      <c r="F1" s="14"/>
      <c r="H1" s="53" t="s">
        <v>21</v>
      </c>
      <c r="I1" s="53"/>
      <c r="J1" s="53"/>
      <c r="K1" s="14"/>
    </row>
    <row r="2" spans="1:30" x14ac:dyDescent="0.3">
      <c r="A2" s="16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0.8</v>
      </c>
      <c r="C3" s="5">
        <v>0</v>
      </c>
      <c r="D3" s="5">
        <f>1/2</f>
        <v>0.5</v>
      </c>
      <c r="E3" s="5">
        <v>1</v>
      </c>
      <c r="F3" s="5">
        <v>0</v>
      </c>
      <c r="G3" s="10"/>
      <c r="H3" s="17">
        <f>$A$3*C3</f>
        <v>0</v>
      </c>
      <c r="I3" s="17">
        <f t="shared" ref="I3:I6" si="0">$A$3*D3</f>
        <v>0.4</v>
      </c>
      <c r="J3" s="17">
        <f t="shared" ref="J3:J6" si="1">$A$3*E3</f>
        <v>0.8</v>
      </c>
      <c r="K3" s="17">
        <f t="shared" ref="K3:K6" si="2">$A$3*F3</f>
        <v>0</v>
      </c>
      <c r="L3" s="10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0"/>
      <c r="H4" s="17">
        <f t="shared" ref="H4:H6" si="3">$A$3*C4</f>
        <v>0.26666666666666666</v>
      </c>
      <c r="I4" s="17">
        <f t="shared" si="0"/>
        <v>0</v>
      </c>
      <c r="J4" s="17">
        <f t="shared" si="1"/>
        <v>0</v>
      </c>
      <c r="K4" s="17">
        <f t="shared" si="2"/>
        <v>0.4</v>
      </c>
      <c r="L4" s="10"/>
      <c r="M4" s="52" t="s">
        <v>4</v>
      </c>
      <c r="N4" s="52"/>
      <c r="O4" s="52"/>
      <c r="P4" s="52"/>
    </row>
    <row r="5" spans="1:30" x14ac:dyDescent="0.3">
      <c r="C5" s="5">
        <f t="shared" ref="C5:C6" si="4">1/3</f>
        <v>0.33333333333333331</v>
      </c>
      <c r="D5" s="5">
        <v>0</v>
      </c>
      <c r="E5" s="5">
        <v>0</v>
      </c>
      <c r="F5" s="5">
        <f>1/2</f>
        <v>0.5</v>
      </c>
      <c r="G5" s="10"/>
      <c r="H5" s="17">
        <f t="shared" si="3"/>
        <v>0.26666666666666666</v>
      </c>
      <c r="I5" s="17">
        <f t="shared" si="0"/>
        <v>0</v>
      </c>
      <c r="J5" s="17">
        <f t="shared" si="1"/>
        <v>0</v>
      </c>
      <c r="K5" s="17">
        <f t="shared" si="2"/>
        <v>0.4</v>
      </c>
      <c r="L5" s="10"/>
      <c r="M5" s="19">
        <f t="shared" ref="M5:P8" si="5">H3+H9</f>
        <v>4.9999999999999989E-2</v>
      </c>
      <c r="N5" s="19">
        <f t="shared" si="5"/>
        <v>0.45</v>
      </c>
      <c r="O5" s="19">
        <f t="shared" si="5"/>
        <v>0.85000000000000009</v>
      </c>
      <c r="P5" s="19">
        <f t="shared" si="5"/>
        <v>4.9999999999999989E-2</v>
      </c>
    </row>
    <row r="6" spans="1:30" x14ac:dyDescent="0.3">
      <c r="C6" s="5">
        <f t="shared" si="4"/>
        <v>0.33333333333333331</v>
      </c>
      <c r="D6" s="5">
        <f>1/2</f>
        <v>0.5</v>
      </c>
      <c r="E6" s="5">
        <v>0</v>
      </c>
      <c r="F6" s="5">
        <v>0</v>
      </c>
      <c r="G6" s="10"/>
      <c r="H6" s="17">
        <f t="shared" si="3"/>
        <v>0.26666666666666666</v>
      </c>
      <c r="I6" s="17">
        <f t="shared" si="0"/>
        <v>0.4</v>
      </c>
      <c r="J6" s="17">
        <f t="shared" si="1"/>
        <v>0</v>
      </c>
      <c r="K6" s="17">
        <f t="shared" si="2"/>
        <v>0</v>
      </c>
      <c r="L6" s="10"/>
      <c r="M6" s="19">
        <f t="shared" si="5"/>
        <v>0.31666666666666665</v>
      </c>
      <c r="N6" s="19">
        <f t="shared" si="5"/>
        <v>4.9999999999999989E-2</v>
      </c>
      <c r="O6" s="19">
        <f t="shared" si="5"/>
        <v>4.9999999999999989E-2</v>
      </c>
      <c r="P6" s="19">
        <f t="shared" si="5"/>
        <v>0.45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5"/>
        <v>0.31666666666666665</v>
      </c>
      <c r="N7" s="19">
        <f t="shared" si="5"/>
        <v>4.9999999999999989E-2</v>
      </c>
      <c r="O7" s="19">
        <f t="shared" si="5"/>
        <v>4.9999999999999989E-2</v>
      </c>
      <c r="P7" s="19">
        <f t="shared" si="5"/>
        <v>0.45</v>
      </c>
    </row>
    <row r="8" spans="1:30" x14ac:dyDescent="0.3">
      <c r="A8" s="15" t="s">
        <v>19</v>
      </c>
      <c r="C8" s="54" t="s">
        <v>17</v>
      </c>
      <c r="D8" s="54"/>
      <c r="E8" s="54"/>
      <c r="F8" s="25"/>
      <c r="G8" s="10"/>
      <c r="H8" s="55" t="s">
        <v>20</v>
      </c>
      <c r="I8" s="55"/>
      <c r="J8" s="55"/>
      <c r="K8" s="26"/>
      <c r="L8" s="10"/>
      <c r="M8" s="19">
        <f t="shared" si="5"/>
        <v>0.31666666666666665</v>
      </c>
      <c r="N8" s="19">
        <f t="shared" si="5"/>
        <v>0.45</v>
      </c>
      <c r="O8" s="19">
        <f t="shared" si="5"/>
        <v>4.9999999999999989E-2</v>
      </c>
      <c r="P8" s="19">
        <f t="shared" si="5"/>
        <v>4.9999999999999989E-2</v>
      </c>
    </row>
    <row r="9" spans="1:30" x14ac:dyDescent="0.3">
      <c r="A9" s="13">
        <f>1-A3</f>
        <v>0.19999999999999996</v>
      </c>
      <c r="C9" s="12">
        <f>1/4</f>
        <v>0.25</v>
      </c>
      <c r="D9" s="12">
        <f t="shared" ref="D9:F12" si="6">1/4</f>
        <v>0.25</v>
      </c>
      <c r="E9" s="12">
        <f t="shared" si="6"/>
        <v>0.25</v>
      </c>
      <c r="F9" s="12">
        <f t="shared" si="6"/>
        <v>0.25</v>
      </c>
      <c r="G9" s="10"/>
      <c r="H9" s="18">
        <f>$A$9*C9</f>
        <v>4.9999999999999989E-2</v>
      </c>
      <c r="I9" s="18">
        <f t="shared" ref="I9:I12" si="7">$A$9*D9</f>
        <v>4.9999999999999989E-2</v>
      </c>
      <c r="J9" s="18">
        <f t="shared" ref="J9:J12" si="8">$A$9*E9</f>
        <v>4.9999999999999989E-2</v>
      </c>
      <c r="K9" s="18">
        <f t="shared" ref="K9:K12" si="9">$A$9*F9</f>
        <v>4.9999999999999989E-2</v>
      </c>
      <c r="L9" s="10"/>
    </row>
    <row r="10" spans="1:30" x14ac:dyDescent="0.3">
      <c r="C10" s="12">
        <f t="shared" ref="C10:C12" si="10">1/4</f>
        <v>0.25</v>
      </c>
      <c r="D10" s="12">
        <f t="shared" si="6"/>
        <v>0.25</v>
      </c>
      <c r="E10" s="12">
        <f t="shared" si="6"/>
        <v>0.25</v>
      </c>
      <c r="F10" s="12">
        <f t="shared" si="6"/>
        <v>0.25</v>
      </c>
      <c r="G10" s="10"/>
      <c r="H10" s="18">
        <f t="shared" ref="H10:H12" si="11">$A$9*C10</f>
        <v>4.9999999999999989E-2</v>
      </c>
      <c r="I10" s="18">
        <f t="shared" si="7"/>
        <v>4.9999999999999989E-2</v>
      </c>
      <c r="J10" s="18">
        <f t="shared" si="8"/>
        <v>4.9999999999999989E-2</v>
      </c>
      <c r="K10" s="18">
        <f t="shared" si="9"/>
        <v>4.9999999999999989E-2</v>
      </c>
      <c r="L10" s="10"/>
      <c r="M10" s="10"/>
      <c r="N10" s="10"/>
      <c r="O10" s="10"/>
    </row>
    <row r="11" spans="1:30" x14ac:dyDescent="0.3">
      <c r="C11" s="12">
        <f t="shared" si="10"/>
        <v>0.25</v>
      </c>
      <c r="D11" s="12">
        <f t="shared" si="6"/>
        <v>0.25</v>
      </c>
      <c r="E11" s="12">
        <f t="shared" si="6"/>
        <v>0.25</v>
      </c>
      <c r="F11" s="12">
        <f t="shared" si="6"/>
        <v>0.25</v>
      </c>
      <c r="G11" s="10"/>
      <c r="H11" s="18">
        <f t="shared" si="11"/>
        <v>4.9999999999999989E-2</v>
      </c>
      <c r="I11" s="18">
        <f t="shared" si="7"/>
        <v>4.9999999999999989E-2</v>
      </c>
      <c r="J11" s="18">
        <f t="shared" si="8"/>
        <v>4.9999999999999989E-2</v>
      </c>
      <c r="K11" s="18">
        <f t="shared" si="9"/>
        <v>4.9999999999999989E-2</v>
      </c>
      <c r="L11" s="10"/>
      <c r="M11" s="10"/>
      <c r="N11" s="10"/>
      <c r="O11" s="10"/>
      <c r="AD11" s="1" t="s">
        <v>22</v>
      </c>
    </row>
    <row r="12" spans="1:30" x14ac:dyDescent="0.3">
      <c r="C12" s="12">
        <f t="shared" si="10"/>
        <v>0.25</v>
      </c>
      <c r="D12" s="12">
        <f t="shared" si="6"/>
        <v>0.25</v>
      </c>
      <c r="E12" s="12">
        <f t="shared" si="6"/>
        <v>0.25</v>
      </c>
      <c r="F12" s="12">
        <f t="shared" si="6"/>
        <v>0.25</v>
      </c>
      <c r="G12" s="10"/>
      <c r="H12" s="18">
        <f t="shared" si="11"/>
        <v>4.9999999999999989E-2</v>
      </c>
      <c r="I12" s="18">
        <f t="shared" si="7"/>
        <v>4.9999999999999989E-2</v>
      </c>
      <c r="J12" s="18">
        <f t="shared" si="8"/>
        <v>4.9999999999999989E-2</v>
      </c>
      <c r="K12" s="18">
        <f t="shared" si="9"/>
        <v>4.9999999999999989E-2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0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0.35000000000000003</v>
      </c>
      <c r="C15" s="27">
        <f t="shared" ref="C15:C18" si="12">$M5*B$15+$N5*B$16+$O5*B$17+$P5*B$18</f>
        <v>0.31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34">
        <f>$M5*AA$15+$N5*AA$16+$O5*AA$17+$P5*AA$18</f>
        <v>0</v>
      </c>
      <c r="AC15" s="7"/>
      <c r="AD15" s="24">
        <f>3/9</f>
        <v>0.33333333333333331</v>
      </c>
    </row>
    <row r="16" spans="1:30" x14ac:dyDescent="0.3">
      <c r="A16" s="27">
        <f t="shared" ref="A16:A18" si="13">1/4</f>
        <v>0.25</v>
      </c>
      <c r="B16" s="27">
        <f t="shared" ref="B16" si="14">$M6*A$15+$N6*A$16+$O6*A$17+$P6*A$18</f>
        <v>0.21666666666666667</v>
      </c>
      <c r="C16" s="27">
        <f t="shared" si="12"/>
        <v>0.23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34">
        <f t="shared" ref="AB16" si="15">$M6*AA$15+$N6*AA$16+$O6*AA$17+$P6*AA$18</f>
        <v>0</v>
      </c>
      <c r="AC16" s="7"/>
      <c r="AD16" s="24">
        <f>2/9</f>
        <v>0.22222222222222221</v>
      </c>
    </row>
    <row r="17" spans="1:30" x14ac:dyDescent="0.3">
      <c r="A17" s="27">
        <f t="shared" si="13"/>
        <v>0.25</v>
      </c>
      <c r="B17" s="27">
        <f t="shared" ref="B17" si="16">$M7*A$15+$N7*A$16+$O7*A$17+$P7*A$18</f>
        <v>0.21666666666666667</v>
      </c>
      <c r="C17" s="27">
        <f t="shared" si="12"/>
        <v>0.23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34">
        <f t="shared" ref="AB17" si="17">$M7*AA$15+$N7*AA$16+$O7*AA$17+$P7*AA$18</f>
        <v>0</v>
      </c>
      <c r="AC17" s="7"/>
      <c r="AD17" s="24">
        <f t="shared" ref="AD17:AD18" si="18">2/9</f>
        <v>0.22222222222222221</v>
      </c>
    </row>
    <row r="18" spans="1:30" x14ac:dyDescent="0.3">
      <c r="A18" s="27">
        <f t="shared" si="13"/>
        <v>0.25</v>
      </c>
      <c r="B18" s="27">
        <f t="shared" ref="B18" si="19">$M8*A$15+$N8*A$16+$O8*A$17+$P8*A$18</f>
        <v>0.21666666666666667</v>
      </c>
      <c r="C18" s="27">
        <f t="shared" si="12"/>
        <v>0.23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34">
        <f t="shared" ref="AB18" si="20">$M8*AA$15+$N8*AA$16+$O8*AA$17+$P8*AA$18</f>
        <v>0</v>
      </c>
      <c r="AC18" s="7"/>
      <c r="AD18" s="24">
        <f t="shared" si="18"/>
        <v>0.22222222222222221</v>
      </c>
    </row>
    <row r="19" spans="1:30" x14ac:dyDescent="0.3">
      <c r="A19" s="28"/>
      <c r="B19" s="28"/>
      <c r="C19" s="28"/>
    </row>
    <row r="20" spans="1:30" x14ac:dyDescent="0.3">
      <c r="A20" s="28"/>
      <c r="B20" s="31">
        <f>ABS(A15-B15)</f>
        <v>0.10000000000000003</v>
      </c>
      <c r="C20" s="31">
        <f t="shared" ref="C20" si="21">ABS(B15-C15)</f>
        <v>4.0000000000000036E-2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>
        <f t="shared" ref="AB20:AB23" si="22">ABS(AA15-AB15)</f>
        <v>0</v>
      </c>
      <c r="AD20" s="6">
        <f>ABS(AB15-AD15)</f>
        <v>0.33333333333333331</v>
      </c>
    </row>
    <row r="21" spans="1:30" x14ac:dyDescent="0.3">
      <c r="A21" s="28"/>
      <c r="B21" s="31">
        <f>ABS(A16-B16)</f>
        <v>3.3333333333333326E-2</v>
      </c>
      <c r="C21" s="31">
        <f>ABS(B16-C16)</f>
        <v>1.3333333333333336E-2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>
        <f t="shared" si="22"/>
        <v>0</v>
      </c>
      <c r="AD21" s="6">
        <f t="shared" ref="AD21:AD23" si="23">ABS(AB16-AD16)</f>
        <v>0.22222222222222221</v>
      </c>
    </row>
    <row r="22" spans="1:30" x14ac:dyDescent="0.3">
      <c r="A22" s="28"/>
      <c r="B22" s="31">
        <f>ABS(A17-B17)</f>
        <v>3.3333333333333326E-2</v>
      </c>
      <c r="C22" s="31">
        <f>ABS(B17-C17)</f>
        <v>1.3333333333333336E-2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>
        <f t="shared" si="22"/>
        <v>0</v>
      </c>
      <c r="AD22" s="6">
        <f t="shared" si="23"/>
        <v>0.22222222222222221</v>
      </c>
    </row>
    <row r="23" spans="1:30" x14ac:dyDescent="0.3">
      <c r="A23" s="28"/>
      <c r="B23" s="31">
        <f>ABS(A18-B18)</f>
        <v>3.3333333333333326E-2</v>
      </c>
      <c r="C23" s="31">
        <f>ABS(B18-C18)</f>
        <v>1.3333333333333336E-2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f t="shared" si="22"/>
        <v>0</v>
      </c>
      <c r="AD23" s="6">
        <f t="shared" si="23"/>
        <v>0.22222222222222221</v>
      </c>
    </row>
    <row r="25" spans="1:30" x14ac:dyDescent="0.3">
      <c r="U25" s="7"/>
      <c r="W25" s="7"/>
      <c r="AB25" s="33">
        <f>SUM(AB27:AB30)</f>
        <v>0.19999999999999996</v>
      </c>
      <c r="AD25" s="23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24">1/4</f>
        <v>0.25</v>
      </c>
      <c r="B27" s="27">
        <f>($H3*A$27+$I3*A$28+$J3*A$29+$K3*A$30)+$H9</f>
        <v>0.35000000000000003</v>
      </c>
      <c r="C27" s="27">
        <f t="shared" ref="C27" si="25">($H3*B$27+$I3*B$28+$J3*B$29+$K3*B$30)+$H9</f>
        <v>0.31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6">
        <f t="shared" ref="AB27" si="26">($H3*AA$27+$I3*AA$28+$J3*AA$29+$K3*AA$30)+(1-$A$3)/4</f>
        <v>4.9999999999999989E-2</v>
      </c>
      <c r="AC27" s="7"/>
      <c r="AD27" s="24">
        <f>3/9</f>
        <v>0.33333333333333331</v>
      </c>
    </row>
    <row r="28" spans="1:30" x14ac:dyDescent="0.3">
      <c r="A28" s="27">
        <f t="shared" si="24"/>
        <v>0.25</v>
      </c>
      <c r="B28" s="27">
        <f t="shared" ref="B28:C28" si="27">($H4*A$27+$I4*A$28+$J4*A$29+$K4*A$30)+$H10</f>
        <v>0.21666666666666667</v>
      </c>
      <c r="C28" s="27">
        <f t="shared" si="27"/>
        <v>0.22999999999999998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6">
        <f t="shared" ref="AB28" si="28">($H4*AA$27+$I4*AA$28+$J4*AA$29+$K4*AA$30)+(1-$A$3)/4</f>
        <v>4.9999999999999989E-2</v>
      </c>
      <c r="AC28" s="7"/>
      <c r="AD28" s="24">
        <f>2/9</f>
        <v>0.22222222222222221</v>
      </c>
    </row>
    <row r="29" spans="1:30" x14ac:dyDescent="0.3">
      <c r="A29" s="27">
        <f t="shared" si="24"/>
        <v>0.25</v>
      </c>
      <c r="B29" s="27">
        <f t="shared" ref="B29:C29" si="29">($H5*A$27+$I5*A$28+$J5*A$29+$K5*A$30)+$H11</f>
        <v>0.21666666666666667</v>
      </c>
      <c r="C29" s="27">
        <f t="shared" si="29"/>
        <v>0.22999999999999998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6">
        <f t="shared" ref="AB29" si="30">($H5*AA$27+$I5*AA$28+$J5*AA$29+$K5*AA$30)+(1-$A$3)/4</f>
        <v>4.9999999999999989E-2</v>
      </c>
      <c r="AC29" s="7"/>
      <c r="AD29" s="24">
        <f t="shared" ref="AD29:AD30" si="31">2/9</f>
        <v>0.22222222222222221</v>
      </c>
    </row>
    <row r="30" spans="1:30" x14ac:dyDescent="0.3">
      <c r="A30" s="27">
        <f t="shared" si="24"/>
        <v>0.25</v>
      </c>
      <c r="B30" s="27">
        <f t="shared" ref="B30:C30" si="32">($H6*A$27+$I6*A$28+$J6*A$29+$K6*A$30)+$H12</f>
        <v>0.21666666666666667</v>
      </c>
      <c r="C30" s="27">
        <f t="shared" si="32"/>
        <v>0.22999999999999998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6">
        <f t="shared" ref="AB30" si="33">($H6*AA$27+$I6*AA$28+$J6*AA$29+$K6*AA$30)+(1-$A$3)/4</f>
        <v>4.9999999999999989E-2</v>
      </c>
      <c r="AC30" s="7"/>
      <c r="AD30" s="24">
        <f t="shared" si="31"/>
        <v>0.22222222222222221</v>
      </c>
    </row>
    <row r="32" spans="1:30" x14ac:dyDescent="0.3">
      <c r="B32" s="7">
        <f>ABS(A27-B27)</f>
        <v>0.10000000000000003</v>
      </c>
      <c r="C32" s="7">
        <f t="shared" ref="C32" si="34">ABS(B27-C27)</f>
        <v>4.0000000000000036E-2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>
        <f t="shared" ref="AB32:AB35" si="35">ABS(AA27-AB27)</f>
        <v>4.9999999999999989E-2</v>
      </c>
      <c r="AD32" s="6">
        <f>ABS(AB27-AD27)</f>
        <v>0.28333333333333333</v>
      </c>
    </row>
    <row r="33" spans="2:30" x14ac:dyDescent="0.3">
      <c r="B33" s="7">
        <f t="shared" ref="B33:C33" si="36">ABS(A28-B28)</f>
        <v>3.3333333333333326E-2</v>
      </c>
      <c r="C33" s="7">
        <f t="shared" si="36"/>
        <v>1.3333333333333308E-2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>
        <f t="shared" si="35"/>
        <v>4.9999999999999989E-2</v>
      </c>
      <c r="AD33" s="6">
        <f t="shared" ref="AD33:AD35" si="37">ABS(AB28-AD28)</f>
        <v>0.17222222222222222</v>
      </c>
    </row>
    <row r="34" spans="2:30" x14ac:dyDescent="0.3">
      <c r="B34" s="7">
        <f t="shared" ref="B34:C34" si="38">ABS(A29-B29)</f>
        <v>3.3333333333333326E-2</v>
      </c>
      <c r="C34" s="7">
        <f t="shared" si="38"/>
        <v>1.3333333333333308E-2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35"/>
        <v>4.9999999999999989E-2</v>
      </c>
      <c r="AD34" s="6">
        <f t="shared" si="37"/>
        <v>0.17222222222222222</v>
      </c>
    </row>
    <row r="35" spans="2:30" x14ac:dyDescent="0.3">
      <c r="B35" s="7">
        <f t="shared" ref="B35:C35" si="39">ABS(A30-B30)</f>
        <v>3.3333333333333326E-2</v>
      </c>
      <c r="C35" s="7">
        <f t="shared" si="39"/>
        <v>1.3333333333333308E-2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f t="shared" si="35"/>
        <v>4.9999999999999989E-2</v>
      </c>
      <c r="AD35" s="6">
        <f t="shared" si="37"/>
        <v>0.17222222222222222</v>
      </c>
    </row>
  </sheetData>
  <mergeCells count="5">
    <mergeCell ref="M4:P4"/>
    <mergeCell ref="C1:E1"/>
    <mergeCell ref="H1:J1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5"/>
  <sheetViews>
    <sheetView workbookViewId="0">
      <selection activeCell="D15" sqref="D15"/>
    </sheetView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3" t="s">
        <v>16</v>
      </c>
      <c r="D1" s="53"/>
      <c r="E1" s="53"/>
      <c r="F1" s="53"/>
      <c r="H1" s="53" t="s">
        <v>21</v>
      </c>
      <c r="I1" s="53"/>
      <c r="J1" s="53"/>
      <c r="K1" s="53"/>
      <c r="T1" s="56" t="s">
        <v>10</v>
      </c>
      <c r="U1" s="56"/>
      <c r="V1" s="56"/>
      <c r="W1" s="56"/>
      <c r="X1" s="40">
        <v>0.9</v>
      </c>
      <c r="Y1" s="40">
        <v>0.7</v>
      </c>
    </row>
    <row r="2" spans="1:30" x14ac:dyDescent="0.3">
      <c r="A2" s="16" t="s">
        <v>18</v>
      </c>
      <c r="C2" s="4">
        <v>1</v>
      </c>
      <c r="D2" s="4">
        <v>2</v>
      </c>
      <c r="E2" s="4">
        <v>3</v>
      </c>
      <c r="F2" s="4">
        <v>4</v>
      </c>
      <c r="H2" s="4">
        <v>1</v>
      </c>
      <c r="I2" s="4">
        <v>2</v>
      </c>
      <c r="J2" s="4">
        <v>3</v>
      </c>
      <c r="K2" s="4">
        <v>4</v>
      </c>
      <c r="S2" s="37" t="s">
        <v>11</v>
      </c>
      <c r="T2" s="38" t="s">
        <v>12</v>
      </c>
      <c r="U2" s="38" t="s">
        <v>13</v>
      </c>
      <c r="V2" s="38" t="s">
        <v>14</v>
      </c>
      <c r="W2" s="38" t="s">
        <v>15</v>
      </c>
      <c r="X2" s="39" t="s">
        <v>15</v>
      </c>
      <c r="Y2" s="39" t="s">
        <v>15</v>
      </c>
    </row>
    <row r="3" spans="1:30" x14ac:dyDescent="0.3">
      <c r="A3" s="3">
        <v>0.8</v>
      </c>
      <c r="C3" s="5">
        <v>0</v>
      </c>
      <c r="D3" s="5">
        <v>1</v>
      </c>
      <c r="E3" s="5">
        <v>0</v>
      </c>
      <c r="F3" s="5">
        <v>0</v>
      </c>
      <c r="G3" s="10"/>
      <c r="H3" s="17">
        <f>$A$3*C3</f>
        <v>0</v>
      </c>
      <c r="I3" s="17">
        <f t="shared" ref="I3:K6" si="0">$A$3*D3</f>
        <v>0.8</v>
      </c>
      <c r="J3" s="17">
        <f t="shared" si="0"/>
        <v>0</v>
      </c>
      <c r="K3" s="17">
        <f t="shared" si="0"/>
        <v>0</v>
      </c>
      <c r="L3" s="10"/>
      <c r="T3" s="35">
        <v>0.13235298458057446</v>
      </c>
      <c r="U3" s="35"/>
      <c r="V3" s="35"/>
      <c r="W3" s="35"/>
      <c r="X3" s="41"/>
      <c r="Y3" s="41"/>
    </row>
    <row r="4" spans="1:30" x14ac:dyDescent="0.3">
      <c r="C4" s="5">
        <f>1/2</f>
        <v>0.5</v>
      </c>
      <c r="D4" s="5">
        <v>0</v>
      </c>
      <c r="E4" s="5">
        <v>0</v>
      </c>
      <c r="F4" s="5">
        <v>0</v>
      </c>
      <c r="G4" s="10"/>
      <c r="H4" s="17">
        <f t="shared" ref="H4:H6" si="1">$A$3*C4</f>
        <v>0.4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0"/>
      <c r="M4" s="52" t="s">
        <v>4</v>
      </c>
      <c r="N4" s="52"/>
      <c r="O4" s="52"/>
      <c r="P4" s="52"/>
      <c r="T4" s="35">
        <v>0.10294123072571801</v>
      </c>
      <c r="U4" s="35"/>
      <c r="V4" s="35"/>
      <c r="W4" s="35"/>
      <c r="X4" s="41"/>
      <c r="Y4" s="41"/>
    </row>
    <row r="5" spans="1:30" x14ac:dyDescent="0.3">
      <c r="C5" s="5">
        <f>1/2</f>
        <v>0.5</v>
      </c>
      <c r="D5" s="5">
        <v>0</v>
      </c>
      <c r="E5" s="5">
        <v>0</v>
      </c>
      <c r="F5" s="5">
        <v>1</v>
      </c>
      <c r="G5" s="10"/>
      <c r="H5" s="17">
        <f t="shared" si="1"/>
        <v>0.4</v>
      </c>
      <c r="I5" s="17">
        <f t="shared" si="0"/>
        <v>0</v>
      </c>
      <c r="J5" s="17">
        <f t="shared" si="0"/>
        <v>0</v>
      </c>
      <c r="K5" s="17">
        <f t="shared" si="0"/>
        <v>0.8</v>
      </c>
      <c r="L5" s="10"/>
      <c r="M5" s="19">
        <f t="shared" ref="M5:P8" si="2">H3+H9</f>
        <v>0.19999999999999996</v>
      </c>
      <c r="N5" s="19">
        <f t="shared" si="2"/>
        <v>1</v>
      </c>
      <c r="O5" s="19">
        <f t="shared" si="2"/>
        <v>0.19999999999999996</v>
      </c>
      <c r="P5" s="19">
        <f t="shared" si="2"/>
        <v>0.19999999999999996</v>
      </c>
      <c r="T5" s="35">
        <v>0.39705876927428285</v>
      </c>
      <c r="U5" s="35"/>
      <c r="V5" s="35"/>
      <c r="W5" s="35"/>
      <c r="X5" s="41"/>
      <c r="Y5" s="41"/>
    </row>
    <row r="6" spans="1:30" x14ac:dyDescent="0.3">
      <c r="C6" s="5">
        <v>0</v>
      </c>
      <c r="D6" s="5">
        <v>0</v>
      </c>
      <c r="E6" s="5">
        <v>1</v>
      </c>
      <c r="F6" s="5">
        <v>0</v>
      </c>
      <c r="G6" s="10"/>
      <c r="H6" s="17">
        <f t="shared" si="1"/>
        <v>0</v>
      </c>
      <c r="I6" s="17">
        <f t="shared" si="0"/>
        <v>0</v>
      </c>
      <c r="J6" s="17">
        <f t="shared" si="0"/>
        <v>0.8</v>
      </c>
      <c r="K6" s="17">
        <f t="shared" si="0"/>
        <v>0</v>
      </c>
      <c r="L6" s="10"/>
      <c r="M6" s="19">
        <f t="shared" si="2"/>
        <v>0.4</v>
      </c>
      <c r="N6" s="19">
        <f t="shared" si="2"/>
        <v>0</v>
      </c>
      <c r="O6" s="19">
        <f t="shared" si="2"/>
        <v>0</v>
      </c>
      <c r="P6" s="19">
        <f t="shared" si="2"/>
        <v>0</v>
      </c>
      <c r="T6" s="35">
        <v>0.36764701541942629</v>
      </c>
      <c r="U6" s="35"/>
      <c r="V6" s="35"/>
      <c r="W6" s="35"/>
      <c r="X6" s="41"/>
      <c r="Y6" s="41"/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2"/>
        <v>0.4</v>
      </c>
      <c r="N7" s="19">
        <f t="shared" si="2"/>
        <v>0</v>
      </c>
      <c r="O7" s="19">
        <f t="shared" si="2"/>
        <v>0</v>
      </c>
      <c r="P7" s="19">
        <f t="shared" si="2"/>
        <v>0.8</v>
      </c>
    </row>
    <row r="8" spans="1:30" x14ac:dyDescent="0.3">
      <c r="A8" s="15" t="s">
        <v>19</v>
      </c>
      <c r="C8" s="54" t="s">
        <v>17</v>
      </c>
      <c r="D8" s="54"/>
      <c r="E8" s="54"/>
      <c r="F8" s="54"/>
      <c r="G8" s="10"/>
      <c r="H8" s="55" t="s">
        <v>20</v>
      </c>
      <c r="I8" s="55"/>
      <c r="J8" s="55"/>
      <c r="K8" s="55"/>
      <c r="L8" s="10"/>
      <c r="M8" s="19">
        <f t="shared" si="2"/>
        <v>0</v>
      </c>
      <c r="N8" s="19">
        <f t="shared" si="2"/>
        <v>0</v>
      </c>
      <c r="O8" s="19">
        <f t="shared" si="2"/>
        <v>0.8</v>
      </c>
      <c r="P8" s="19">
        <f t="shared" si="2"/>
        <v>0</v>
      </c>
    </row>
    <row r="9" spans="1:30" x14ac:dyDescent="0.3">
      <c r="A9" s="13">
        <f>1-A3</f>
        <v>0.19999999999999996</v>
      </c>
      <c r="C9" s="12">
        <v>1</v>
      </c>
      <c r="D9" s="12">
        <v>1</v>
      </c>
      <c r="E9" s="12">
        <v>1</v>
      </c>
      <c r="F9" s="12">
        <v>1</v>
      </c>
      <c r="G9" s="10"/>
      <c r="H9" s="18">
        <f>$A$9*C9</f>
        <v>0.19999999999999996</v>
      </c>
      <c r="I9" s="18">
        <f t="shared" ref="I9:K12" si="3">$A$9*D9</f>
        <v>0.19999999999999996</v>
      </c>
      <c r="J9" s="18">
        <f t="shared" si="3"/>
        <v>0.19999999999999996</v>
      </c>
      <c r="K9" s="18">
        <f t="shared" si="3"/>
        <v>0.19999999999999996</v>
      </c>
      <c r="L9" s="10"/>
    </row>
    <row r="10" spans="1:30" x14ac:dyDescent="0.3">
      <c r="C10" s="12">
        <v>0</v>
      </c>
      <c r="D10" s="12">
        <v>0</v>
      </c>
      <c r="E10" s="12">
        <v>0</v>
      </c>
      <c r="F10" s="12">
        <v>0</v>
      </c>
      <c r="G10" s="10"/>
      <c r="H10" s="18">
        <f t="shared" ref="H10:H12" si="4">$A$9*C10</f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0"/>
      <c r="M10" s="10"/>
      <c r="N10" s="10"/>
      <c r="O10" s="10"/>
    </row>
    <row r="11" spans="1:30" x14ac:dyDescent="0.3">
      <c r="C11" s="12">
        <v>0</v>
      </c>
      <c r="D11" s="12">
        <v>0</v>
      </c>
      <c r="E11" s="12">
        <v>0</v>
      </c>
      <c r="F11" s="12">
        <v>0</v>
      </c>
      <c r="G11" s="10"/>
      <c r="H11" s="18">
        <f t="shared" si="4"/>
        <v>0</v>
      </c>
      <c r="I11" s="18">
        <f t="shared" si="3"/>
        <v>0</v>
      </c>
      <c r="J11" s="18">
        <f t="shared" si="3"/>
        <v>0</v>
      </c>
      <c r="K11" s="18">
        <f t="shared" si="3"/>
        <v>0</v>
      </c>
      <c r="L11" s="10"/>
      <c r="M11" s="10"/>
      <c r="N11" s="10"/>
      <c r="O11" s="10"/>
      <c r="AD11" s="1" t="s">
        <v>23</v>
      </c>
    </row>
    <row r="12" spans="1:30" x14ac:dyDescent="0.3">
      <c r="C12" s="12">
        <v>0</v>
      </c>
      <c r="D12" s="12">
        <v>0</v>
      </c>
      <c r="E12" s="12">
        <v>0</v>
      </c>
      <c r="F12" s="12">
        <v>0</v>
      </c>
      <c r="G12" s="10"/>
      <c r="H12" s="18">
        <f t="shared" si="4"/>
        <v>0</v>
      </c>
      <c r="I12" s="18">
        <f t="shared" si="3"/>
        <v>0</v>
      </c>
      <c r="J12" s="18">
        <f t="shared" si="3"/>
        <v>0</v>
      </c>
      <c r="K12" s="18">
        <f t="shared" si="3"/>
        <v>0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0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0.39999999999999997</v>
      </c>
      <c r="C15" s="27">
        <f t="shared" ref="C15:C18" si="5">$M5*B$15+$N5*B$16+$O5*B$17+$P5*B$18</f>
        <v>0.27999999999999997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32">
        <f>$M5*AA$15+$N5*AA$16+$O5*AA$17+$P5*AA$18</f>
        <v>0</v>
      </c>
      <c r="AC15" s="7"/>
      <c r="AD15" s="24">
        <v>0.29399999999999998</v>
      </c>
    </row>
    <row r="16" spans="1:30" x14ac:dyDescent="0.3">
      <c r="A16" s="27">
        <f t="shared" ref="A16:A18" si="6">1/4</f>
        <v>0.25</v>
      </c>
      <c r="B16" s="27">
        <f t="shared" ref="B16:B18" si="7">$M6*A$15+$N6*A$16+$O6*A$17+$P6*A$18</f>
        <v>0.1</v>
      </c>
      <c r="C16" s="27">
        <f t="shared" si="5"/>
        <v>0.16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32">
        <f t="shared" ref="AB16:AB18" si="8">$M6*AA$15+$N6*AA$16+$O6*AA$17+$P6*AA$18</f>
        <v>0</v>
      </c>
      <c r="AC16" s="7"/>
      <c r="AD16" s="24">
        <v>0.11799999999999999</v>
      </c>
    </row>
    <row r="17" spans="1:30" x14ac:dyDescent="0.3">
      <c r="A17" s="27">
        <f t="shared" si="6"/>
        <v>0.25</v>
      </c>
      <c r="B17" s="27">
        <f t="shared" si="7"/>
        <v>0.30000000000000004</v>
      </c>
      <c r="C17" s="27">
        <f t="shared" si="5"/>
        <v>0.32000000000000006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32">
        <f t="shared" si="8"/>
        <v>0</v>
      </c>
      <c r="AC17" s="7"/>
      <c r="AD17" s="24">
        <v>0.32700000000000001</v>
      </c>
    </row>
    <row r="18" spans="1:30" x14ac:dyDescent="0.3">
      <c r="A18" s="27">
        <f t="shared" si="6"/>
        <v>0.25</v>
      </c>
      <c r="B18" s="27">
        <f t="shared" si="7"/>
        <v>0.2</v>
      </c>
      <c r="C18" s="27">
        <f t="shared" si="5"/>
        <v>0.24000000000000005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32">
        <f t="shared" si="8"/>
        <v>0</v>
      </c>
      <c r="AC18" s="7"/>
      <c r="AD18" s="24">
        <v>0.26100000000000001</v>
      </c>
    </row>
    <row r="19" spans="1:30" x14ac:dyDescent="0.3">
      <c r="A19" s="28"/>
      <c r="B19" s="28"/>
      <c r="C19" s="28"/>
    </row>
    <row r="20" spans="1:30" x14ac:dyDescent="0.3">
      <c r="A20" s="28"/>
      <c r="B20" s="31">
        <f>ABS(A15-B15)</f>
        <v>0.14999999999999997</v>
      </c>
      <c r="C20" s="31">
        <f t="shared" ref="C20" si="9">ABS(B15-C15)</f>
        <v>0.12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>
        <f t="shared" ref="AB20:AB23" si="10">ABS(AA15-AB15)</f>
        <v>0</v>
      </c>
      <c r="AD20" s="6">
        <f>ABS(AB15-AD15)</f>
        <v>0.29399999999999998</v>
      </c>
    </row>
    <row r="21" spans="1:30" x14ac:dyDescent="0.3">
      <c r="A21" s="28"/>
      <c r="B21" s="31">
        <f>ABS(A16-B16)</f>
        <v>0.15</v>
      </c>
      <c r="C21" s="31">
        <f>ABS(B16-C16)</f>
        <v>0.06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>
        <f t="shared" si="10"/>
        <v>0</v>
      </c>
      <c r="AD21" s="6">
        <f t="shared" ref="AD21:AD23" si="11">ABS(AB16-AD16)</f>
        <v>0.11799999999999999</v>
      </c>
    </row>
    <row r="22" spans="1:30" x14ac:dyDescent="0.3">
      <c r="A22" s="28"/>
      <c r="B22" s="31">
        <f>ABS(A17-B17)</f>
        <v>5.0000000000000044E-2</v>
      </c>
      <c r="C22" s="31">
        <f>ABS(B17-C17)</f>
        <v>2.0000000000000018E-2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>
        <f t="shared" si="10"/>
        <v>0</v>
      </c>
      <c r="AD22" s="6">
        <f t="shared" si="11"/>
        <v>0.32700000000000001</v>
      </c>
    </row>
    <row r="23" spans="1:30" x14ac:dyDescent="0.3">
      <c r="A23" s="28"/>
      <c r="B23" s="31">
        <f>ABS(A18-B18)</f>
        <v>4.9999999999999989E-2</v>
      </c>
      <c r="C23" s="31">
        <f>ABS(B18-C18)</f>
        <v>4.0000000000000036E-2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f t="shared" si="10"/>
        <v>0</v>
      </c>
      <c r="AD23" s="6">
        <f t="shared" si="11"/>
        <v>0.26100000000000001</v>
      </c>
    </row>
    <row r="25" spans="1:30" x14ac:dyDescent="0.3">
      <c r="U25" s="7"/>
      <c r="W25" s="7"/>
      <c r="AB25" s="33">
        <f>SUM(AB27:AB30)</f>
        <v>0.19999999999999996</v>
      </c>
      <c r="AD25" s="23">
        <f>SUM(AD27:AD29)</f>
        <v>0.73899999999999999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12">1/4</f>
        <v>0.25</v>
      </c>
      <c r="B27" s="27">
        <f>($H3*A$27+$I3*A$28+$J3*A$29+$K3*A$30)+$H9</f>
        <v>0.39999999999999997</v>
      </c>
      <c r="C27" s="27">
        <f t="shared" ref="C27" si="13">($H3*B$27+$I3*B$28+$J3*B$29+$K3*B$30)+$H9</f>
        <v>0.27999999999999997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6">
        <f t="shared" ref="AB27" si="14">($H3*AA$27+$I3*AA$28+$J3*AA$29+$K3*AA$30)+$H9</f>
        <v>0.19999999999999996</v>
      </c>
      <c r="AC27" s="7"/>
      <c r="AD27" s="24">
        <v>0.29399999999999998</v>
      </c>
    </row>
    <row r="28" spans="1:30" x14ac:dyDescent="0.3">
      <c r="A28" s="27">
        <f t="shared" si="12"/>
        <v>0.25</v>
      </c>
      <c r="B28" s="27">
        <f t="shared" ref="B28:C28" si="15">($H4*A$27+$I4*A$28+$J4*A$29+$K4*A$30)+$H10</f>
        <v>0.1</v>
      </c>
      <c r="C28" s="27">
        <f t="shared" si="15"/>
        <v>0.16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6">
        <f t="shared" ref="AB28" si="16">($H4*AA$27+$I4*AA$28+$J4*AA$29+$K4*AA$30)+$H10</f>
        <v>0</v>
      </c>
      <c r="AC28" s="7"/>
      <c r="AD28" s="24">
        <v>0.11799999999999999</v>
      </c>
    </row>
    <row r="29" spans="1:30" x14ac:dyDescent="0.3">
      <c r="A29" s="27">
        <f t="shared" si="12"/>
        <v>0.25</v>
      </c>
      <c r="B29" s="27">
        <f t="shared" ref="B29:C29" si="17">($H5*A$27+$I5*A$28+$J5*A$29+$K5*A$30)+$H11</f>
        <v>0.30000000000000004</v>
      </c>
      <c r="C29" s="27">
        <f t="shared" si="17"/>
        <v>0.32000000000000006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6">
        <f t="shared" ref="AB29" si="18">($H5*AA$27+$I5*AA$28+$J5*AA$29+$K5*AA$30)+$H11</f>
        <v>0</v>
      </c>
      <c r="AC29" s="7"/>
      <c r="AD29" s="24">
        <v>0.32700000000000001</v>
      </c>
    </row>
    <row r="30" spans="1:30" x14ac:dyDescent="0.3">
      <c r="A30" s="27">
        <f t="shared" si="12"/>
        <v>0.25</v>
      </c>
      <c r="B30" s="27">
        <f t="shared" ref="B30:C30" si="19">($H6*A$27+$I6*A$28+$J6*A$29+$K6*A$30)+$H12</f>
        <v>0.2</v>
      </c>
      <c r="C30" s="27">
        <f t="shared" si="19"/>
        <v>0.24000000000000005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6">
        <f t="shared" ref="AB30" si="20">($H6*AA$27+$I6*AA$28+$J6*AA$29+$K6*AA$30)+$H12</f>
        <v>0</v>
      </c>
      <c r="AC30" s="7"/>
      <c r="AD30" s="24">
        <v>0.26100000000000001</v>
      </c>
    </row>
    <row r="32" spans="1:30" x14ac:dyDescent="0.3">
      <c r="B32" s="7">
        <f>ABS(A27-B27)</f>
        <v>0.14999999999999997</v>
      </c>
      <c r="C32" s="7">
        <f t="shared" ref="C32" si="21">ABS(B27-C27)</f>
        <v>0.12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>
        <f t="shared" ref="AB32:AB35" si="22">ABS(AA27-AB27)</f>
        <v>0.19999999999999996</v>
      </c>
      <c r="AD32" s="6">
        <f>ABS(AB27-AD27)</f>
        <v>9.4000000000000028E-2</v>
      </c>
    </row>
    <row r="33" spans="2:30" x14ac:dyDescent="0.3">
      <c r="B33" s="7">
        <f t="shared" ref="B33:C35" si="23">ABS(A28-B28)</f>
        <v>0.15</v>
      </c>
      <c r="C33" s="7">
        <f t="shared" si="23"/>
        <v>0.06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>
        <f t="shared" si="22"/>
        <v>0</v>
      </c>
      <c r="AD33" s="6">
        <f t="shared" ref="AD33:AD35" si="24">ABS(AB28-AD28)</f>
        <v>0.11799999999999999</v>
      </c>
    </row>
    <row r="34" spans="2:30" x14ac:dyDescent="0.3">
      <c r="B34" s="7">
        <f t="shared" si="23"/>
        <v>5.0000000000000044E-2</v>
      </c>
      <c r="C34" s="7">
        <f t="shared" si="23"/>
        <v>2.0000000000000018E-2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22"/>
        <v>0</v>
      </c>
      <c r="AD34" s="6">
        <f t="shared" si="24"/>
        <v>0.32700000000000001</v>
      </c>
    </row>
    <row r="35" spans="2:30" x14ac:dyDescent="0.3">
      <c r="B35" s="7">
        <f t="shared" si="23"/>
        <v>4.9999999999999989E-2</v>
      </c>
      <c r="C35" s="7">
        <f t="shared" si="23"/>
        <v>4.0000000000000036E-2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f t="shared" si="22"/>
        <v>0</v>
      </c>
      <c r="AD35" s="6">
        <f t="shared" si="24"/>
        <v>0.26100000000000001</v>
      </c>
    </row>
  </sheetData>
  <mergeCells count="6">
    <mergeCell ref="T1:W1"/>
    <mergeCell ref="M4:P4"/>
    <mergeCell ref="C8:F8"/>
    <mergeCell ref="H8:K8"/>
    <mergeCell ref="H1:K1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M14" sqref="M14"/>
    </sheetView>
  </sheetViews>
  <sheetFormatPr defaultRowHeight="14.4" x14ac:dyDescent="0.3"/>
  <sheetData>
    <row r="1" spans="1:12" ht="16.2" x14ac:dyDescent="0.3">
      <c r="B1" s="57" t="s">
        <v>24</v>
      </c>
      <c r="C1" s="57"/>
      <c r="D1" s="57"/>
      <c r="E1" s="57"/>
      <c r="F1" s="57"/>
      <c r="G1" s="28"/>
      <c r="H1" s="58" t="s">
        <v>25</v>
      </c>
      <c r="I1" s="58"/>
      <c r="J1" s="58"/>
      <c r="K1" s="58"/>
      <c r="L1" s="58"/>
    </row>
    <row r="2" spans="1:12" x14ac:dyDescent="0.3">
      <c r="A2" s="1" t="s">
        <v>4</v>
      </c>
      <c r="B2" s="51">
        <v>0</v>
      </c>
      <c r="C2" s="51">
        <v>1</v>
      </c>
      <c r="D2" s="51">
        <v>1</v>
      </c>
      <c r="E2" s="51">
        <v>1</v>
      </c>
      <c r="F2" s="51">
        <v>0</v>
      </c>
      <c r="G2" s="28"/>
      <c r="H2" s="42">
        <v>0</v>
      </c>
      <c r="I2" s="42">
        <v>1</v>
      </c>
      <c r="J2" s="42">
        <v>0</v>
      </c>
      <c r="K2" s="42">
        <v>0</v>
      </c>
      <c r="L2" s="42">
        <v>0</v>
      </c>
    </row>
    <row r="3" spans="1:12" x14ac:dyDescent="0.3">
      <c r="A3" s="1" t="s">
        <v>26</v>
      </c>
      <c r="B3" s="51">
        <v>1</v>
      </c>
      <c r="C3" s="51">
        <v>0</v>
      </c>
      <c r="D3" s="51">
        <v>0</v>
      </c>
      <c r="E3" s="51">
        <v>1</v>
      </c>
      <c r="F3" s="51">
        <v>0</v>
      </c>
      <c r="G3" s="28"/>
      <c r="H3" s="42">
        <v>1</v>
      </c>
      <c r="I3" s="42">
        <v>0</v>
      </c>
      <c r="J3" s="42">
        <v>0</v>
      </c>
      <c r="K3" s="42">
        <v>1</v>
      </c>
      <c r="L3" s="42">
        <v>0</v>
      </c>
    </row>
    <row r="4" spans="1:12" x14ac:dyDescent="0.3">
      <c r="A4" s="1" t="s">
        <v>27</v>
      </c>
      <c r="B4" s="51">
        <v>0</v>
      </c>
      <c r="C4" s="51">
        <v>0</v>
      </c>
      <c r="D4" s="51">
        <v>0</v>
      </c>
      <c r="E4" s="51">
        <v>0</v>
      </c>
      <c r="F4" s="51">
        <v>1</v>
      </c>
      <c r="G4" s="28"/>
      <c r="H4" s="42">
        <v>1</v>
      </c>
      <c r="I4" s="42">
        <v>0</v>
      </c>
      <c r="J4" s="42">
        <v>0</v>
      </c>
      <c r="K4" s="42">
        <v>1</v>
      </c>
      <c r="L4" s="42">
        <v>0</v>
      </c>
    </row>
    <row r="5" spans="1:12" x14ac:dyDescent="0.3">
      <c r="A5" s="1" t="s">
        <v>28</v>
      </c>
      <c r="B5" s="51">
        <v>0</v>
      </c>
      <c r="C5" s="51">
        <v>1</v>
      </c>
      <c r="D5" s="51">
        <v>1</v>
      </c>
      <c r="E5" s="51">
        <v>0</v>
      </c>
      <c r="F5" s="51">
        <v>0</v>
      </c>
      <c r="G5" s="28"/>
      <c r="H5" s="42">
        <v>1</v>
      </c>
      <c r="I5" s="42">
        <v>1</v>
      </c>
      <c r="J5" s="42">
        <v>0</v>
      </c>
      <c r="K5" s="42">
        <v>0</v>
      </c>
      <c r="L5" s="42">
        <v>0</v>
      </c>
    </row>
    <row r="6" spans="1:12" x14ac:dyDescent="0.3">
      <c r="A6" s="1" t="s">
        <v>29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28"/>
      <c r="H6" s="42">
        <v>0</v>
      </c>
      <c r="I6" s="42">
        <v>0</v>
      </c>
      <c r="J6" s="42">
        <v>1</v>
      </c>
      <c r="K6" s="42">
        <v>0</v>
      </c>
      <c r="L6" s="42">
        <v>0</v>
      </c>
    </row>
    <row r="8" spans="1:12" s="1" customFormat="1" x14ac:dyDescent="0.3">
      <c r="A8" s="43" t="s">
        <v>30</v>
      </c>
      <c r="B8" s="44" t="s">
        <v>31</v>
      </c>
      <c r="C8" s="45" t="s">
        <v>1</v>
      </c>
      <c r="D8" s="8" t="s">
        <v>32</v>
      </c>
      <c r="E8" s="43" t="s">
        <v>30</v>
      </c>
      <c r="F8" s="44" t="s">
        <v>31</v>
      </c>
      <c r="G8" s="45" t="s">
        <v>1</v>
      </c>
      <c r="H8" s="8" t="s">
        <v>32</v>
      </c>
    </row>
    <row r="9" spans="1:12" s="11" customFormat="1" x14ac:dyDescent="0.3">
      <c r="A9" s="9">
        <v>1</v>
      </c>
      <c r="B9" s="46">
        <f>$H2*A$9+$I2*A$10+$J2*A$11+$K2*A$12+$L2*A$13</f>
        <v>1</v>
      </c>
      <c r="C9" s="47">
        <f>B9/MAX(B$9:B$13)</f>
        <v>0.5</v>
      </c>
      <c r="D9" s="48">
        <f>$B2*C$9+$C2*C$10+$D2*C$11+$E2*C$12+$F2*C$13</f>
        <v>3</v>
      </c>
      <c r="E9" s="9">
        <f>D9/MAX(D$9:D$13)</f>
        <v>1</v>
      </c>
      <c r="F9" s="46">
        <f>$H2*E$9+$I2*E$10+$J2*E$11+$K2*E$12+$L2*E$13</f>
        <v>0.5</v>
      </c>
      <c r="G9" s="47">
        <f>F9/MAX(F$9:F$13)</f>
        <v>0.30000000000000004</v>
      </c>
      <c r="H9" s="48">
        <f>$B2*G$9+$C2*G$10+$D2*G$11+$E2*G$12+$F2*G$13</f>
        <v>2.9000000000000004</v>
      </c>
    </row>
    <row r="10" spans="1:12" s="11" customFormat="1" x14ac:dyDescent="0.3">
      <c r="A10" s="9">
        <v>1</v>
      </c>
      <c r="B10" s="46">
        <f>$H3*A$9+$I3*A$10+$J3*A$11+$K3*A$12+$L3*A$13</f>
        <v>2</v>
      </c>
      <c r="C10" s="47">
        <f t="shared" ref="C10:E13" si="0">B10/MAX(B$9:B$13)</f>
        <v>1</v>
      </c>
      <c r="D10" s="48">
        <f>$B3*C$9+$C3*C$10+$D3*C$11+$E3*C$12+$F3*C$13</f>
        <v>1.5</v>
      </c>
      <c r="E10" s="9">
        <f t="shared" si="0"/>
        <v>0.5</v>
      </c>
      <c r="F10" s="46">
        <f>$H3*E$9+$I3*E$10+$J3*E$11+$K3*E$12+$L3*E$13</f>
        <v>1.6666666666666665</v>
      </c>
      <c r="G10" s="47">
        <f t="shared" ref="G10:G13" si="1">F10/MAX(F$9:F$13)</f>
        <v>1</v>
      </c>
      <c r="H10" s="48">
        <f>$B3*G$9+$C3*G$10+$D3*G$11+$E3*G$12+$F3*G$13</f>
        <v>1.2000000000000002</v>
      </c>
    </row>
    <row r="11" spans="1:12" s="11" customFormat="1" x14ac:dyDescent="0.3">
      <c r="A11" s="9">
        <v>1</v>
      </c>
      <c r="B11" s="46">
        <f>$H4*A$9+$I4*A$10+$J4*A$11+$K4*A$12+$L4*A$13</f>
        <v>2</v>
      </c>
      <c r="C11" s="47">
        <f t="shared" si="0"/>
        <v>1</v>
      </c>
      <c r="D11" s="48">
        <f>$B4*C$9+$C4*C$10+$D4*C$11+$E4*C$12+$F4*C$13</f>
        <v>0.5</v>
      </c>
      <c r="E11" s="9">
        <f t="shared" si="0"/>
        <v>0.16666666666666666</v>
      </c>
      <c r="F11" s="46">
        <f>$H4*E$9+$I4*E$10+$J4*E$11+$K4*E$12+$L4*E$13</f>
        <v>1.6666666666666665</v>
      </c>
      <c r="G11" s="47">
        <f t="shared" si="1"/>
        <v>1</v>
      </c>
      <c r="H11" s="48">
        <f>$B4*G$9+$C4*G$10+$D4*G$11+$E4*G$12+$F4*G$13</f>
        <v>0.1</v>
      </c>
    </row>
    <row r="12" spans="1:12" s="11" customFormat="1" x14ac:dyDescent="0.3">
      <c r="A12" s="9">
        <v>1</v>
      </c>
      <c r="B12" s="46">
        <f>$H5*A$9+$I5*A$10+$J5*A$11+$K5*A$12+$L5*A$13</f>
        <v>2</v>
      </c>
      <c r="C12" s="47">
        <f t="shared" si="0"/>
        <v>1</v>
      </c>
      <c r="D12" s="48">
        <f>$B5*C$9+$C5*C$10+$D5*C$11+$E5*C$12+$F5*C$13</f>
        <v>2</v>
      </c>
      <c r="E12" s="9">
        <f t="shared" si="0"/>
        <v>0.66666666666666663</v>
      </c>
      <c r="F12" s="46">
        <f>$H5*E$9+$I5*E$10+$J5*E$11+$K5*E$12+$L5*E$13</f>
        <v>1.5</v>
      </c>
      <c r="G12" s="47">
        <f t="shared" si="1"/>
        <v>0.90000000000000013</v>
      </c>
      <c r="H12" s="48">
        <f>$B5*G$9+$C5*G$10+$D5*G$11+$E5*G$12+$F5*G$13</f>
        <v>2</v>
      </c>
    </row>
    <row r="13" spans="1:12" s="11" customFormat="1" x14ac:dyDescent="0.3">
      <c r="A13" s="9">
        <v>1</v>
      </c>
      <c r="B13" s="46">
        <f>$H6*A$9+$I6*A$10+$J6*A$11+$K6*A$12+$L6*A$13</f>
        <v>1</v>
      </c>
      <c r="C13" s="47">
        <f t="shared" si="0"/>
        <v>0.5</v>
      </c>
      <c r="D13" s="48">
        <f>$B6*C$9+$C6*C$10+$D6*C$11+$E6*C$12+$F6*C$13</f>
        <v>0</v>
      </c>
      <c r="E13" s="9">
        <f t="shared" si="0"/>
        <v>0</v>
      </c>
      <c r="F13" s="46">
        <f>$H6*E$9+$I6*E$10+$J6*E$11+$K6*E$12+$L6*E$13</f>
        <v>0.16666666666666666</v>
      </c>
      <c r="G13" s="47">
        <f t="shared" si="1"/>
        <v>0.1</v>
      </c>
      <c r="H13" s="48">
        <f>$B6*G$9+$C6*G$10+$D6*G$11+$E6*G$12+$F6*G$13</f>
        <v>0</v>
      </c>
    </row>
    <row r="15" spans="1:12" s="7" customFormat="1" x14ac:dyDescent="0.3">
      <c r="E15" s="49">
        <f>A9-E9</f>
        <v>0</v>
      </c>
      <c r="G15" s="50">
        <f>C9-G9</f>
        <v>0.19999999999999996</v>
      </c>
    </row>
    <row r="16" spans="1:12" s="7" customFormat="1" x14ac:dyDescent="0.3">
      <c r="E16" s="49">
        <f t="shared" ref="E16:G19" si="2">A10-E10</f>
        <v>0.5</v>
      </c>
      <c r="G16" s="50">
        <f t="shared" si="2"/>
        <v>0</v>
      </c>
    </row>
    <row r="17" spans="5:7" s="7" customFormat="1" x14ac:dyDescent="0.3">
      <c r="E17" s="49">
        <f t="shared" si="2"/>
        <v>0.83333333333333337</v>
      </c>
      <c r="G17" s="50">
        <f t="shared" si="2"/>
        <v>0</v>
      </c>
    </row>
    <row r="18" spans="5:7" s="7" customFormat="1" x14ac:dyDescent="0.3">
      <c r="E18" s="49">
        <f t="shared" si="2"/>
        <v>0.33333333333333337</v>
      </c>
      <c r="G18" s="50">
        <f t="shared" si="2"/>
        <v>9.9999999999999867E-2</v>
      </c>
    </row>
    <row r="19" spans="5:7" s="7" customFormat="1" x14ac:dyDescent="0.3">
      <c r="E19" s="49">
        <f t="shared" si="2"/>
        <v>1</v>
      </c>
      <c r="G19" s="50">
        <f t="shared" si="2"/>
        <v>0.4</v>
      </c>
    </row>
  </sheetData>
  <mergeCells count="2">
    <mergeCell ref="B1:F1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PageRank-3x3</vt:lpstr>
      <vt:lpstr>PageRank-4x4</vt:lpstr>
      <vt:lpstr>TS PageRank</vt:lpstr>
      <vt:lpstr>HITS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Guid, Matej</cp:lastModifiedBy>
  <dcterms:created xsi:type="dcterms:W3CDTF">2018-02-14T16:51:30Z</dcterms:created>
  <dcterms:modified xsi:type="dcterms:W3CDTF">2025-02-11T11:35:15Z</dcterms:modified>
</cp:coreProperties>
</file>